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codeName="Questa_cartella_di_lavoro" defaultThemeVersion="124226"/>
  <mc:AlternateContent xmlns:mc="http://schemas.openxmlformats.org/markup-compatibility/2006">
    <mc:Choice Requires="x15">
      <x15ac:absPath xmlns:x15ac="http://schemas.microsoft.com/office/spreadsheetml/2010/11/ac" url="G:\Il mio Drive\AIRCES\2024_CHIAVETTA SOLA VIGILANZA\5 SUPPORTO TECNICO\"/>
    </mc:Choice>
  </mc:AlternateContent>
  <xr:revisionPtr revIDLastSave="0" documentId="13_ncr:1_{55A8A1F8-9C38-4E6E-99B9-77B27E6A76E2}" xr6:coauthVersionLast="47" xr6:coauthVersionMax="47" xr10:uidLastSave="{00000000-0000-0000-0000-000000000000}"/>
  <bookViews>
    <workbookView xWindow="-108" yWindow="-108" windowWidth="23256" windowHeight="12456" xr2:uid="{00000000-000D-0000-FFFF-FFFF00000000}"/>
  </bookViews>
  <sheets>
    <sheet name="Presentazione " sheetId="16" r:id="rId1"/>
    <sheet name="Sindaci" sheetId="15" r:id="rId2"/>
    <sheet name="Revisore" sheetId="14" r:id="rId3"/>
    <sheet name="Dati orari" sheetId="4"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0" i="14" l="1"/>
  <c r="F28" i="14" l="1"/>
  <c r="F26" i="14"/>
  <c r="F24" i="14" l="1"/>
  <c r="F7" i="4" l="1"/>
  <c r="G7" i="4"/>
  <c r="H7" i="4"/>
  <c r="I7" i="4"/>
  <c r="J7" i="4"/>
  <c r="K7" i="4"/>
  <c r="L7" i="4"/>
  <c r="M7" i="4"/>
  <c r="E6" i="4"/>
  <c r="E7" i="4" s="1"/>
  <c r="E16" i="15" l="1"/>
  <c r="E20" i="15" l="1"/>
  <c r="E21" i="15"/>
  <c r="E23" i="15"/>
  <c r="E22" i="15"/>
  <c r="F15" i="14"/>
  <c r="F16" i="14" s="1"/>
  <c r="E32" i="15" l="1"/>
  <c r="H32" i="15" s="1"/>
  <c r="E31" i="15"/>
  <c r="H31" i="15" s="1"/>
  <c r="E30" i="15"/>
  <c r="H30" i="15" s="1"/>
  <c r="C41" i="14"/>
  <c r="H33" i="15" l="1"/>
  <c r="F31" i="15"/>
  <c r="G31" i="15"/>
  <c r="F32" i="15"/>
  <c r="G32" i="15"/>
  <c r="G30" i="15"/>
  <c r="F30" i="15"/>
  <c r="E33" i="15"/>
  <c r="J9" i="4"/>
  <c r="J10" i="4" s="1"/>
  <c r="I9" i="4"/>
  <c r="I10" i="4" s="1"/>
  <c r="H9" i="4"/>
  <c r="H10" i="4" s="1"/>
  <c r="L9" i="4"/>
  <c r="L10" i="4" s="1"/>
  <c r="E9" i="4"/>
  <c r="E10" i="4" s="1"/>
  <c r="M9" i="4"/>
  <c r="M10" i="4" s="1"/>
  <c r="G9" i="4"/>
  <c r="G10" i="4" s="1"/>
  <c r="K9" i="4"/>
  <c r="K10" i="4" s="1"/>
  <c r="F9" i="4"/>
  <c r="F10" i="4" s="1"/>
  <c r="F22" i="14"/>
  <c r="F30" i="14" s="1"/>
  <c r="F33" i="15" l="1"/>
  <c r="G33" i="15"/>
  <c r="M11" i="4"/>
  <c r="F43" i="14" s="1"/>
</calcChain>
</file>

<file path=xl/sharedStrings.xml><?xml version="1.0" encoding="utf-8"?>
<sst xmlns="http://schemas.openxmlformats.org/spreadsheetml/2006/main" count="164" uniqueCount="154">
  <si>
    <t>a …</t>
  </si>
  <si>
    <t>Rischio preliminare "Basso"</t>
  </si>
  <si>
    <t>Rischio preliminare "Moderato"</t>
  </si>
  <si>
    <t>Rischio preliminare "Alto"</t>
  </si>
  <si>
    <t>Rettifica per rischio preliminare di incarico</t>
  </si>
  <si>
    <t xml:space="preserve">Totale attivo </t>
  </si>
  <si>
    <t>Dati del bilancio precedente</t>
  </si>
  <si>
    <t>Totale ricavi delle vendite e delle prestazioni</t>
  </si>
  <si>
    <t>Media aritmetica semplice</t>
  </si>
  <si>
    <t>Numero di ore-base</t>
  </si>
  <si>
    <t>Totale ore</t>
  </si>
  <si>
    <t>Rettifiche per componenti di rischio</t>
  </si>
  <si>
    <t>Data</t>
  </si>
  <si>
    <t>Società</t>
  </si>
  <si>
    <t>Data di riferimento del bilancio</t>
  </si>
  <si>
    <t>Fase</t>
  </si>
  <si>
    <t>Stima tempi e compensi</t>
  </si>
  <si>
    <t>Dati societari</t>
  </si>
  <si>
    <t>Dati dei sindaci</t>
  </si>
  <si>
    <t>% ore totali ai sindaci</t>
  </si>
  <si>
    <t>% ore totali agli ausiliari</t>
  </si>
  <si>
    <t>% ore totali ai collaboratori</t>
  </si>
  <si>
    <t>Quadratura Ora</t>
  </si>
  <si>
    <t>Compenso orario sindaci (€)</t>
  </si>
  <si>
    <t>Compenso orario ausiliari (€)</t>
  </si>
  <si>
    <t>Compenso orario collaboratori (€)</t>
  </si>
  <si>
    <t>Compenso per l'attività di revisione legale</t>
  </si>
  <si>
    <t>Numero ore stimate</t>
  </si>
  <si>
    <t>In giallo i dati di input</t>
  </si>
  <si>
    <t>Fabbisogno ore in base alla media semplice dei parametri</t>
  </si>
  <si>
    <t>Fascia media semplice dei parametri (mln euro) Da …</t>
  </si>
  <si>
    <t>Compensi</t>
  </si>
  <si>
    <t>Sommatoria</t>
  </si>
  <si>
    <t>Dati del bilancio considerato</t>
  </si>
  <si>
    <t>Calcolo del compenso per sindaco effettivo</t>
  </si>
  <si>
    <t xml:space="preserve">fino a euro 5.000.000,00 </t>
  </si>
  <si>
    <t>totali</t>
  </si>
  <si>
    <t xml:space="preserve">Compenso Presidente del Collegio Sindacale </t>
  </si>
  <si>
    <t>TOTALE</t>
  </si>
  <si>
    <t>Compenso sindaco effettivo</t>
  </si>
  <si>
    <t>da aggiungere:</t>
  </si>
  <si>
    <t>oneri contributivi</t>
  </si>
  <si>
    <t>IVA</t>
  </si>
  <si>
    <t>COOP. EDILIZIE</t>
  </si>
  <si>
    <t>eventuali gettoni presenza</t>
  </si>
  <si>
    <t>per ogni € 100.000.000 o frazione in più, maggiorazione di € 6.000</t>
  </si>
  <si>
    <t>per il di più fino a euro 100.000.000 lo 0,007%</t>
  </si>
  <si>
    <t>per il di più fino a euro 300.000.000 lo 0,005%</t>
  </si>
  <si>
    <t>per il di più fino a euro 800.000.000 lo 0,004%</t>
  </si>
  <si>
    <t>abbattimento per le società cooperative</t>
  </si>
  <si>
    <t>COOP. IN LIQUIDAZ</t>
  </si>
  <si>
    <t xml:space="preserve">Produz.Lavoro, Trasform. Agroalim., servizi </t>
  </si>
  <si>
    <t>Sociali</t>
  </si>
  <si>
    <t>Abitazione proprietà indivisa</t>
  </si>
  <si>
    <t>Diverse dalle precedenti</t>
  </si>
  <si>
    <t>Commesse a lungo termine o magazzino impagnativo</t>
  </si>
  <si>
    <t>Rettifica per onerosità inventario</t>
  </si>
  <si>
    <t>Rettifica per partecipazioni di controllo</t>
  </si>
  <si>
    <t>Rettifica per partecipazioni collegate</t>
  </si>
  <si>
    <t>Società controllata con fatturato fino € 20.000.000</t>
  </si>
  <si>
    <t>Società controllata con fatturato da 20 a € 40.000.000</t>
  </si>
  <si>
    <t>Società controllata con fatturato superiore a € 40.000.000</t>
  </si>
  <si>
    <t>Unica Società collegata</t>
  </si>
  <si>
    <t>Più Società collegate</t>
  </si>
  <si>
    <t>In liquidazione volontaria</t>
  </si>
  <si>
    <t>Rettifica per settore di attività</t>
  </si>
  <si>
    <t>PER UTILIZZARE CORRETTAMENTE IL FOGLIO IMPUTARE I DATI SOLO NEI CAMPI GIALLI</t>
  </si>
  <si>
    <t>Compenso</t>
  </si>
  <si>
    <t xml:space="preserve">COOP. SOCIALI  </t>
  </si>
  <si>
    <t>Articolo 25 – EQUO COMPENSO</t>
  </si>
  <si>
    <t>a) di convenire con il cliente, in qualunque forma, un compenso per l’esercizio</t>
  </si>
  <si>
    <t>dell’attività professionale che sia giusto, equo e proporzionato alla prestazione</t>
  </si>
  <si>
    <t>professionale richiesta e determinato in applicazione dei parametri previsti dal decreto</t>
  </si>
  <si>
    <t>ministeriale di riferimento;</t>
  </si>
  <si>
    <t>b) che proponga al cliente convenzioni, contratti o altri accordi, da lui esclusivamente</t>
  </si>
  <si>
    <t>predisposti, aventi ad oggetto l’esercizio dell’attività professionale, di informare il</t>
  </si>
  <si>
    <t>cliente che è nulla la pattuizione di compensi che non siano giusti, equi e proporzionati</t>
  </si>
  <si>
    <t>alla prestazione professionale richiesta e che non siano determinati in applicazione dei</t>
  </si>
  <si>
    <t>parametri previsti dal decreto ministeriale di riferimento.</t>
  </si>
  <si>
    <t>tenersi conto, caso per caso,: a) del valore e natura della pratica; b) dell’importanza,</t>
  </si>
  <si>
    <t>difficoltà, complessità della pratica; c) delle condizioni d'urgenza per l'espletamento</t>
  </si>
  <si>
    <t>dell'incarico; d) dei risultati e vantaggi, anche non economici, ottenuti dal cliente; e)</t>
  </si>
  <si>
    <t>dell’impegno profuso anche in termini di tempo impiegato; f) del pregio dell'opera</t>
  </si>
  <si>
    <t>prestata e g) dei parametri previsti dal decreto ministeriale di riferimento.</t>
  </si>
  <si>
    <r>
      <rPr>
        <b/>
        <sz val="11"/>
        <color theme="1"/>
        <rFont val="Calibri"/>
        <family val="2"/>
        <scheme val="minor"/>
      </rPr>
      <t>1.</t>
    </r>
    <r>
      <rPr>
        <sz val="11"/>
        <color theme="1"/>
        <rFont val="Calibri"/>
        <family val="2"/>
        <scheme val="minor"/>
      </rPr>
      <t xml:space="preserve"> Nei rapporti regolati dalla legge 21 aprile 2023 n. 49 è fatto obbligo al professionista:</t>
    </r>
  </si>
  <si>
    <r>
      <rPr>
        <b/>
        <sz val="11"/>
        <color theme="1"/>
        <rFont val="Calibri"/>
        <family val="2"/>
        <scheme val="minor"/>
      </rPr>
      <t xml:space="preserve">2. </t>
    </r>
    <r>
      <rPr>
        <sz val="11"/>
        <color theme="1"/>
        <rFont val="Calibri"/>
        <family val="2"/>
        <scheme val="minor"/>
      </rPr>
      <t>Al fine di valutare se il compenso pattuito sia giusto, equo e proporzionato deve</t>
    </r>
  </si>
  <si>
    <t>CODICE DEONTOLOGICO DELLA PROFESSIONE</t>
  </si>
  <si>
    <t>CNDCEC</t>
  </si>
  <si>
    <t>Articolo 24 – COMPENSO PROFESSIONALE</t>
  </si>
  <si>
    <t>all’importanza dell’incarico, alle conoscenze tecniche e all’impegno richiesti, alla</t>
  </si>
  <si>
    <t>difficoltà della prestazione, tenuto conto anche del risultato economico conseguito e dei</t>
  </si>
  <si>
    <t>vantaggi, anche non patrimoniali, derivati al cliente</t>
  </si>
  <si>
    <t>grado di complessità dell'incarico, fornendo tutte le informazioni utili circa gli oneri</t>
  </si>
  <si>
    <t>ipotizzabili dal momento del conferimento fino alla conclusione dell'incarico, nonché</t>
  </si>
  <si>
    <t>la misura del compenso, che deve essere adeguata all’importanza dell’opera, tramite</t>
  </si>
  <si>
    <t>un preventivo di massima, comprensivo di spese, oneri e contributi.</t>
  </si>
  <si>
    <t>in percentuale, commisurata al successo dell’incarico professionale</t>
  </si>
  <si>
    <t>sproporzionato, sia in eccesso che in difetto, all’attività svolta o da svolgere. Egli deve</t>
  </si>
  <si>
    <t>tenere la contabilità delle spese sostenute e degli acconti ricevuti ed è tenuto a</t>
  </si>
  <si>
    <t>consegnare, a richiesta del cliente, la nota dettagliata delle somme anticipate e delle</t>
  </si>
  <si>
    <t>spese sostenute per le prestazioni eseguite e degli onorari per le prestazioni svolte.</t>
  </si>
  <si>
    <t>assistano congiuntamente un cliente o che partecipino ad un’associazione professionale</t>
  </si>
  <si>
    <t>avviene in base ad un accordo tra gli stessi.</t>
  </si>
  <si>
    <t>pagamento degli onorari o per il mancato rimborso delle spese anticipate, salvo quanto</t>
  </si>
  <si>
    <t>previsto all’art. 22, comma 5, del presente Codice.</t>
  </si>
  <si>
    <t>mezzo e strumento, prestazioni professionali gratuite ovvero a prezzi simbolici.</t>
  </si>
  <si>
    <r>
      <rPr>
        <b/>
        <sz val="11"/>
        <color theme="1"/>
        <rFont val="Calibri"/>
        <family val="2"/>
        <scheme val="minor"/>
      </rPr>
      <t>1.</t>
    </r>
    <r>
      <rPr>
        <sz val="11"/>
        <color theme="1"/>
        <rFont val="Calibri"/>
        <family val="2"/>
        <scheme val="minor"/>
      </rPr>
      <t xml:space="preserve"> Il compenso, liberamente determinato dalle parti, deve essere commisurato</t>
    </r>
  </si>
  <si>
    <r>
      <rPr>
        <b/>
        <sz val="11"/>
        <color theme="1"/>
        <rFont val="Calibri"/>
        <family val="2"/>
        <scheme val="minor"/>
      </rPr>
      <t>2.</t>
    </r>
    <r>
      <rPr>
        <sz val="11"/>
        <color theme="1"/>
        <rFont val="Calibri"/>
        <family val="2"/>
        <scheme val="minor"/>
      </rPr>
      <t xml:space="preserve"> Il professionista deve rendere noto preventivamente, in forma scritta, al cliente, il</t>
    </r>
  </si>
  <si>
    <r>
      <rPr>
        <b/>
        <sz val="11"/>
        <color theme="1"/>
        <rFont val="Calibri"/>
        <family val="2"/>
        <scheme val="minor"/>
      </rPr>
      <t>3.</t>
    </r>
    <r>
      <rPr>
        <sz val="11"/>
        <color theme="1"/>
        <rFont val="Calibri"/>
        <family val="2"/>
        <scheme val="minor"/>
      </rPr>
      <t xml:space="preserve"> Il compenso può essere in parte costituito da una componente variabile, anche fissata</t>
    </r>
  </si>
  <si>
    <r>
      <rPr>
        <b/>
        <sz val="11"/>
        <color theme="1"/>
        <rFont val="Calibri"/>
        <family val="2"/>
        <scheme val="minor"/>
      </rPr>
      <t>4.</t>
    </r>
    <r>
      <rPr>
        <sz val="11"/>
        <color theme="1"/>
        <rFont val="Calibri"/>
        <family val="2"/>
        <scheme val="minor"/>
      </rPr>
      <t xml:space="preserve"> In nessun caso il compenso richiesto dal professionista può essere manifestatamente</t>
    </r>
  </si>
  <si>
    <r>
      <rPr>
        <b/>
        <sz val="11"/>
        <color theme="1"/>
        <rFont val="Calibri"/>
        <family val="2"/>
        <scheme val="minor"/>
      </rPr>
      <t>5.</t>
    </r>
    <r>
      <rPr>
        <sz val="11"/>
        <color theme="1"/>
        <rFont val="Calibri"/>
        <family val="2"/>
        <scheme val="minor"/>
      </rPr>
      <t xml:space="preserve"> Salvo diverso accordo con il cliente, la ripartizione dei compensi tra professionisti che</t>
    </r>
  </si>
  <si>
    <r>
      <rPr>
        <b/>
        <sz val="11"/>
        <color theme="1"/>
        <rFont val="Calibri"/>
        <family val="2"/>
        <scheme val="minor"/>
      </rPr>
      <t>6.</t>
    </r>
    <r>
      <rPr>
        <sz val="11"/>
        <color theme="1"/>
        <rFont val="Calibri"/>
        <family val="2"/>
        <scheme val="minor"/>
      </rPr>
      <t xml:space="preserve"> È fatto divieto di ritenere i documenti e gli atti ricevuti dal cliente a causa del mancato</t>
    </r>
  </si>
  <si>
    <r>
      <rPr>
        <b/>
        <sz val="11"/>
        <color theme="1"/>
        <rFont val="Calibri"/>
        <family val="2"/>
        <scheme val="minor"/>
      </rPr>
      <t>7.</t>
    </r>
    <r>
      <rPr>
        <sz val="11"/>
        <color theme="1"/>
        <rFont val="Calibri"/>
        <family val="2"/>
        <scheme val="minor"/>
      </rPr>
      <t xml:space="preserve"> Il professionista non può proporre o pubblicizzare, in qualsiasi forma e con qualsiasi</t>
    </r>
  </si>
  <si>
    <t>1) imprese bancarie assicurative e loro controllate, mandatarie;</t>
  </si>
  <si>
    <t>2) imprese con più di 50 lavoratori;</t>
  </si>
  <si>
    <t>3) imprese con ricavi annui superiori a 10 milioni di euro;</t>
  </si>
  <si>
    <t>4) pubblica amministrazione e società a partecipazione pubblica.</t>
  </si>
  <si>
    <r>
      <t xml:space="preserve">NORME DI COMPORTAMENTO DEL COLLEGIO SINDACALE </t>
    </r>
    <r>
      <rPr>
        <b/>
        <sz val="11"/>
        <color rgb="FF000000"/>
        <rFont val="Calibri"/>
        <family val="2"/>
        <scheme val="minor"/>
      </rPr>
      <t>DI SOCIETÀ NON QUOTATE</t>
    </r>
  </si>
  <si>
    <t>Norma 1.5. Retribuzione</t>
  </si>
  <si>
    <t>Principi</t>
  </si>
  <si>
    <t xml:space="preserve">Il sindaco, all’atto della nomina, valuta se la misura del compenso proposto sia idonea </t>
  </si>
  <si>
    <t xml:space="preserve">e proporzionata a remunerare la professionalità, l’esperienza e l’impegno con i quali deve </t>
  </si>
  <si>
    <t xml:space="preserve">svolgere l’incarico, tenendo conto del rilievo pubblicistico della funzione svolta, nonché </t>
  </si>
  <si>
    <t>conforme alle norme di legge, quando applicabili, che ne disciplinano la determinazione.</t>
  </si>
  <si>
    <t>Riferimenti</t>
  </si>
  <si>
    <t xml:space="preserve">Art. 36 Cost.; art. 2233, 2402 c.c.; art. 9 d.l. 24 gennaio 2012, n. 1, convertito con </t>
  </si>
  <si>
    <t>modificazioni dall’art. 1, co. 1, della l. 24 marzo 2012, n. 27; art. 29, d.m. 20 luglio 2012,</t>
  </si>
  <si>
    <t xml:space="preserve"> n. 140; legge 4 dicembre 2017, n. 172; legge 21 aprile 2023, n. 49.</t>
  </si>
  <si>
    <t>Criteri applicativi</t>
  </si>
  <si>
    <t xml:space="preserve">Il compenso annuale dei sindaci, se non è stabilito nello statuto, è determinato </t>
  </si>
  <si>
    <t>dall’assemblea all’atto della nomina per l’intero periodo di durata del loro ufficio.</t>
  </si>
  <si>
    <t xml:space="preserve">La delibera di nomina può prevedere modalità di adeguamento del compenso in caso </t>
  </si>
  <si>
    <t>di modifica delle attività previste dalla legge, dallo statuto o dalle autorità di vigilanza,</t>
  </si>
  <si>
    <t xml:space="preserve"> ovvero in caso di significativa modifica delle risultanze contabili emergenti dal bilancio </t>
  </si>
  <si>
    <t xml:space="preserve">ordinario e/o del perimetro aziendale, anche in considerazione delle dimensioni, della </t>
  </si>
  <si>
    <t xml:space="preserve">complessità e delle altre caratteristiche della società, che dovrebbero trovare rispondenza </t>
  </si>
  <si>
    <t>nell’adeguatezza del compenso.</t>
  </si>
  <si>
    <t xml:space="preserve">Al momento dell’accettazione della nomina, il candidato sindaco valuta l’adeguatezza del </t>
  </si>
  <si>
    <t>compenso proposto tenendo in considerazione:</t>
  </si>
  <si>
    <t>a) l’ampiezza e la complessità dell’incarico;</t>
  </si>
  <si>
    <t>i positivi di reddito e delle attività);</t>
  </si>
  <si>
    <t>b) la dimensione anche economica della società (ad esempio, al volume dei component</t>
  </si>
  <si>
    <t xml:space="preserve">c) la complessità dell’attività, il settore di attività, l’assetto organizzativo e le altre </t>
  </si>
  <si>
    <t>caratteristiche della società;</t>
  </si>
  <si>
    <t>d) le competenze professionali e l’esperienza richieste;</t>
  </si>
  <si>
    <t>e) l’applicabilità alla società delle norme di cui alla l. 49/2023.</t>
  </si>
  <si>
    <t xml:space="preserve">Qualora il sindaco cessi dall’incarico prima della scadenza, gli verrà riconosciuto un </t>
  </si>
  <si>
    <t>compenso proporzionato alla durata dell’incarico e adeguato alle attività svolte.</t>
  </si>
  <si>
    <t xml:space="preserve">In tale ultimo caso, il sindaco, previa comunicazione all’organo di amministrazione, farà </t>
  </si>
  <si>
    <t>pervenire alla società la richiesta di compenso calcolata in relazione ai mesi di attività</t>
  </si>
  <si>
    <t xml:space="preserve"> effettivamente espletata.</t>
  </si>
  <si>
    <r>
      <t>AIRCES da sempre riconosce il valore dell'attività degli organi di controllo impegnandosi nella loro formazione e "nell'incrementare la cultura" dei controlli stessi. Al fine di supportare i propri associati ha elaborato questo strumento che ha come obiettivo quello di dare un'indicazione circa i compensi per Sindaci e Revisori nelle Società di capitali e nelle Cooperative.  L</t>
    </r>
    <r>
      <rPr>
        <b/>
        <u/>
        <sz val="24"/>
        <color theme="1"/>
        <rFont val="Calibri"/>
        <family val="2"/>
        <scheme val="minor"/>
      </rPr>
      <t>e tariffe professionali sono  state abolite nel 2012. L'entrata in vigore della Legge 21 aprile 2023 n. 49 (*), recante disposizioni in materia di equo compenso delle prestazioni professionali,</t>
    </r>
    <r>
      <rPr>
        <b/>
        <sz val="24"/>
        <color theme="1"/>
        <rFont val="Calibri"/>
        <family val="2"/>
        <scheme val="minor"/>
      </rPr>
      <t xml:space="preserve"> è il riferimento per calcolare un “equo compenso" per i professionisti. La legge rinvia al DM 140/2012, (</t>
    </r>
    <r>
      <rPr>
        <b/>
        <i/>
        <sz val="24"/>
        <color theme="1"/>
        <rFont val="Calibri"/>
        <family val="2"/>
        <scheme val="minor"/>
      </rPr>
      <t>Regolamento recante la determinazione dei parametri per la liquidazione da parte di un organo giurisdizionale dei compensi per le professioni regolarmente vigilate dal Ministero della giustizia</t>
    </r>
    <r>
      <rPr>
        <b/>
        <sz val="24"/>
        <color theme="1"/>
        <rFont val="Calibri"/>
        <family val="2"/>
        <scheme val="minor"/>
      </rPr>
      <t xml:space="preserve">) ed in particolare agli articoli dal 15 al 29. Quest’ultimo riguarda l’incarico di Sindaco per la parte di vigilanza e rimanda all’allegato C del DM. A questo occorre poi aggiungere la parte revisione il cui compenso si calcola con il prospetto contenuto nell’ ”Approccio Metodologico alla revisione legale affidata al collegio sindacale” pubblicato ad Aprile 2018 dal CNDCEC. Infine, occorre in ogni caso considerare quanto previsto dagli articoli 24 e 25 del Codice Deontologico del CNDCEC pubblicato a marzo 2024 e dalla norma di comportamento 1.5 delle "Norme di comportamento del Collegio Sindacale di società non quotate" riportate nel successivo foglio "Sindaci". I parametri ministeriali, quindi, rappresentano una condizione, ma non l'unica, perdeterminare l'equità del compenso.                                                                                                     IL PRESENTE FOGLIO EXCEL </t>
    </r>
    <r>
      <rPr>
        <b/>
        <u/>
        <sz val="24"/>
        <color rgb="FFFF0000"/>
        <rFont val="Calibri"/>
        <family val="2"/>
        <scheme val="minor"/>
      </rPr>
      <t>NON E</t>
    </r>
    <r>
      <rPr>
        <b/>
        <sz val="24"/>
        <color theme="1"/>
        <rFont val="Calibri"/>
        <family val="2"/>
        <scheme val="minor"/>
      </rPr>
      <t>' QUINDI UN TARIFFARIO E LE SOCIETÀ NON HANNO L'OBBLIGO DI ADOTTARE I COMPENSI ELABORATI DAL FOGLIO EXCEL. L'UTILIZZO DEL PRESENTE FOGLIO DI LAVORO È RISERVATO ESCLUSIVAMENTE AGLI ASSOCIATI.</t>
    </r>
  </si>
  <si>
    <t xml:space="preserve">(*) La legge su l'equo compenso trova applicazione ai rapporti professionali che hanno ad oggetto la prestazione d'opera intellettuale (art.2230 cc), </t>
  </si>
  <si>
    <t>regolate da convenzioni e relative allo svolgimento anche in forma associata o societaria delle attività professionali rese in favore di: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</si>
</sst>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164" formatCode="&quot;€&quot;\ #,##0.00;\-&quot;€&quot;\ #,##0.00"/>
    <numFmt numFmtId="165" formatCode="&quot;€&quot;\ #,##0.00"/>
    <numFmt numFmtId="166" formatCode="0.000%"/>
  </numFmts>
  <fonts count="24" x14ac:knownFonts="1">
    <font>
      <sz val="11"/>
      <color theme="1"/>
      <name val="Calibri"/>
      <family val="2"/>
      <scheme val="minor"/>
    </font>
    <font>
      <sz val="11"/>
      <color theme="0"/>
      <name val="Calibri"/>
      <family val="2"/>
      <scheme val="minor"/>
    </font>
    <font>
      <sz val="10"/>
      <color theme="1"/>
      <name val="Arial Narrow"/>
      <family val="2"/>
    </font>
    <font>
      <b/>
      <sz val="10"/>
      <color theme="0"/>
      <name val="Arial Narrow"/>
      <family val="2"/>
    </font>
    <font>
      <b/>
      <sz val="11"/>
      <color rgb="FFFF0000"/>
      <name val="Calibri"/>
      <family val="2"/>
      <scheme val="minor"/>
    </font>
    <font>
      <sz val="10"/>
      <color theme="1"/>
      <name val="Verdana"/>
      <family val="2"/>
    </font>
    <font>
      <sz val="11"/>
      <color rgb="FF000000"/>
      <name val="Calibri"/>
      <family val="2"/>
      <scheme val="minor"/>
    </font>
    <font>
      <i/>
      <sz val="11"/>
      <color rgb="FF000000"/>
      <name val="Calibri"/>
      <family val="2"/>
      <scheme val="minor"/>
    </font>
    <font>
      <sz val="11"/>
      <color theme="1"/>
      <name val="Calibri"/>
      <family val="2"/>
      <scheme val="minor"/>
    </font>
    <font>
      <b/>
      <i/>
      <sz val="11"/>
      <color theme="1"/>
      <name val="Arial Narrow"/>
      <family val="2"/>
    </font>
    <font>
      <b/>
      <i/>
      <sz val="10"/>
      <color theme="1"/>
      <name val="Arial Narrow"/>
      <family val="2"/>
    </font>
    <font>
      <sz val="11"/>
      <name val="Calibri"/>
      <family val="2"/>
      <scheme val="minor"/>
    </font>
    <font>
      <sz val="11"/>
      <color rgb="FFFF0000"/>
      <name val="Calibri"/>
      <family val="2"/>
      <scheme val="minor"/>
    </font>
    <font>
      <sz val="8"/>
      <name val="Calibri"/>
      <family val="2"/>
      <scheme val="minor"/>
    </font>
    <font>
      <b/>
      <sz val="24"/>
      <color theme="1"/>
      <name val="Calibri"/>
      <family val="2"/>
      <scheme val="minor"/>
    </font>
    <font>
      <sz val="18"/>
      <color theme="1"/>
      <name val="Calibri"/>
      <family val="2"/>
      <scheme val="minor"/>
    </font>
    <font>
      <sz val="18"/>
      <color rgb="FF000000"/>
      <name val="Calibri"/>
      <family val="2"/>
      <scheme val="minor"/>
    </font>
    <font>
      <b/>
      <u/>
      <sz val="24"/>
      <color theme="1"/>
      <name val="Calibri"/>
      <family val="2"/>
      <scheme val="minor"/>
    </font>
    <font>
      <b/>
      <sz val="11"/>
      <color theme="1"/>
      <name val="Calibri"/>
      <family val="2"/>
      <scheme val="minor"/>
    </font>
    <font>
      <b/>
      <sz val="11"/>
      <color rgb="FF000000"/>
      <name val="Calibri"/>
      <family val="2"/>
      <scheme val="minor"/>
    </font>
    <font>
      <b/>
      <i/>
      <sz val="24"/>
      <color theme="1"/>
      <name val="Calibri"/>
      <family val="2"/>
      <scheme val="minor"/>
    </font>
    <font>
      <b/>
      <u/>
      <sz val="24"/>
      <color rgb="FFFF0000"/>
      <name val="Calibri"/>
      <family val="2"/>
      <scheme val="minor"/>
    </font>
    <font>
      <b/>
      <i/>
      <sz val="11"/>
      <color theme="1"/>
      <name val="Calibri"/>
      <family val="2"/>
      <scheme val="minor"/>
    </font>
    <font>
      <sz val="13"/>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rgb="FFFFFF00"/>
        <bgColor rgb="FF000000"/>
      </patternFill>
    </fill>
    <fill>
      <patternFill patternType="solid">
        <fgColor rgb="FF92D05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9" fontId="8" fillId="0" borderId="0" applyFont="0" applyFill="0" applyBorder="0" applyAlignment="0" applyProtection="0"/>
  </cellStyleXfs>
  <cellXfs count="75">
    <xf numFmtId="0" fontId="0" fillId="0" borderId="0" xfId="0"/>
    <xf numFmtId="0" fontId="0" fillId="0" borderId="0" xfId="0" applyAlignment="1">
      <alignment vertical="center"/>
    </xf>
    <xf numFmtId="0" fontId="2" fillId="0" borderId="0" xfId="0" applyFont="1" applyAlignment="1">
      <alignment horizontal="left"/>
    </xf>
    <xf numFmtId="0" fontId="2" fillId="0" borderId="0" xfId="0" applyFont="1" applyAlignment="1">
      <alignment horizontal="center"/>
    </xf>
    <xf numFmtId="0" fontId="2" fillId="0" borderId="1" xfId="0" applyFont="1" applyBorder="1" applyAlignment="1">
      <alignment horizontal="center"/>
    </xf>
    <xf numFmtId="3" fontId="2" fillId="0" borderId="1" xfId="0" applyNumberFormat="1" applyFont="1" applyBorder="1" applyAlignment="1">
      <alignment horizontal="center"/>
    </xf>
    <xf numFmtId="0" fontId="2" fillId="0" borderId="1" xfId="0" applyFont="1" applyBorder="1" applyAlignment="1">
      <alignment horizontal="left" indent="2"/>
    </xf>
    <xf numFmtId="9" fontId="0" fillId="0" borderId="1" xfId="0" applyNumberFormat="1" applyBorder="1"/>
    <xf numFmtId="0" fontId="1" fillId="0" borderId="0" xfId="0" applyFont="1"/>
    <xf numFmtId="0" fontId="0" fillId="2" borderId="0" xfId="0" applyFill="1"/>
    <xf numFmtId="3" fontId="4" fillId="0" borderId="1" xfId="0" applyNumberFormat="1" applyFont="1" applyBorder="1"/>
    <xf numFmtId="0" fontId="4" fillId="0" borderId="1" xfId="0" applyFont="1" applyBorder="1"/>
    <xf numFmtId="165" fontId="5" fillId="2" borderId="1" xfId="0" applyNumberFormat="1" applyFont="1" applyFill="1" applyBorder="1" applyAlignment="1">
      <alignment horizontal="left"/>
    </xf>
    <xf numFmtId="0" fontId="5" fillId="2" borderId="0" xfId="0" applyFont="1" applyFill="1"/>
    <xf numFmtId="165" fontId="5" fillId="2" borderId="2" xfId="0" applyNumberFormat="1" applyFont="1" applyFill="1" applyBorder="1" applyAlignment="1">
      <alignment horizontal="left"/>
    </xf>
    <xf numFmtId="41" fontId="5" fillId="2" borderId="3" xfId="0" applyNumberFormat="1" applyFont="1" applyFill="1" applyBorder="1" applyAlignment="1">
      <alignment horizontal="center"/>
    </xf>
    <xf numFmtId="164" fontId="4" fillId="0" borderId="1" xfId="0" applyNumberFormat="1" applyFont="1" applyBorder="1"/>
    <xf numFmtId="164" fontId="0" fillId="2" borderId="0" xfId="0" applyNumberFormat="1" applyFill="1"/>
    <xf numFmtId="3" fontId="0" fillId="4" borderId="1" xfId="0" applyNumberFormat="1" applyFill="1" applyBorder="1" applyProtection="1">
      <protection locked="0"/>
    </xf>
    <xf numFmtId="164" fontId="5" fillId="4" borderId="1" xfId="0" applyNumberFormat="1" applyFont="1" applyFill="1" applyBorder="1" applyAlignment="1" applyProtection="1">
      <alignment horizontal="center"/>
      <protection locked="0"/>
    </xf>
    <xf numFmtId="9" fontId="5" fillId="4" borderId="1" xfId="0" applyNumberFormat="1" applyFont="1" applyFill="1" applyBorder="1" applyAlignment="1" applyProtection="1">
      <alignment horizontal="center"/>
      <protection locked="0"/>
    </xf>
    <xf numFmtId="0" fontId="6" fillId="0" borderId="0" xfId="0" applyFont="1" applyAlignment="1">
      <alignment vertical="center"/>
    </xf>
    <xf numFmtId="165" fontId="0" fillId="0" borderId="1" xfId="0" applyNumberFormat="1" applyBorder="1"/>
    <xf numFmtId="166" fontId="0" fillId="0" borderId="0" xfId="0" applyNumberFormat="1"/>
    <xf numFmtId="165" fontId="0" fillId="0" borderId="0" xfId="0" applyNumberFormat="1"/>
    <xf numFmtId="0" fontId="7" fillId="0" borderId="0" xfId="0" applyFont="1" applyAlignment="1">
      <alignment horizontal="right" vertical="center"/>
    </xf>
    <xf numFmtId="2" fontId="0" fillId="0" borderId="0" xfId="0" applyNumberFormat="1"/>
    <xf numFmtId="0" fontId="0" fillId="0" borderId="0" xfId="0" applyAlignment="1">
      <alignment horizontal="center"/>
    </xf>
    <xf numFmtId="0" fontId="6" fillId="0" borderId="0" xfId="0" applyFont="1" applyAlignment="1">
      <alignment horizontal="center" vertical="center" wrapText="1"/>
    </xf>
    <xf numFmtId="0" fontId="6" fillId="0" borderId="0" xfId="0" applyFont="1" applyAlignment="1">
      <alignment horizontal="center" vertical="center"/>
    </xf>
    <xf numFmtId="165" fontId="0" fillId="0" borderId="0" xfId="0" applyNumberFormat="1" applyAlignment="1">
      <alignment horizontal="center"/>
    </xf>
    <xf numFmtId="9" fontId="0" fillId="0" borderId="0" xfId="1" applyFont="1" applyAlignment="1">
      <alignment horizontal="center"/>
    </xf>
    <xf numFmtId="0" fontId="0" fillId="0" borderId="0" xfId="0" applyAlignment="1">
      <alignment horizontal="right"/>
    </xf>
    <xf numFmtId="0" fontId="0" fillId="4" borderId="0" xfId="0" applyFill="1" applyAlignment="1">
      <alignment horizontal="center" vertical="center"/>
    </xf>
    <xf numFmtId="0" fontId="9" fillId="0" borderId="1" xfId="0" applyFont="1" applyBorder="1" applyAlignment="1">
      <alignment horizontal="right" vertical="center"/>
    </xf>
    <xf numFmtId="9" fontId="10" fillId="0" borderId="1" xfId="0" applyNumberFormat="1" applyFont="1" applyBorder="1" applyAlignment="1">
      <alignment vertical="center"/>
    </xf>
    <xf numFmtId="0" fontId="10" fillId="0" borderId="1" xfId="0" applyFont="1" applyBorder="1" applyAlignment="1">
      <alignment horizontal="center" vertical="center"/>
    </xf>
    <xf numFmtId="3" fontId="11" fillId="0" borderId="0" xfId="0" applyNumberFormat="1" applyFont="1"/>
    <xf numFmtId="0" fontId="0" fillId="0" borderId="0" xfId="0" applyAlignment="1">
      <alignment horizontal="center" vertical="center" wrapText="1"/>
    </xf>
    <xf numFmtId="165" fontId="0" fillId="0" borderId="0" xfId="0" applyNumberFormat="1" applyAlignment="1">
      <alignment horizontal="center" vertical="center" wrapText="1"/>
    </xf>
    <xf numFmtId="166" fontId="0" fillId="0" borderId="0" xfId="0" applyNumberFormat="1" applyAlignment="1">
      <alignment horizontal="center" vertical="center" wrapText="1"/>
    </xf>
    <xf numFmtId="9" fontId="0" fillId="0" borderId="0" xfId="0" applyNumberFormat="1" applyAlignment="1">
      <alignment horizontal="center"/>
    </xf>
    <xf numFmtId="0" fontId="12" fillId="0" borderId="0" xfId="0" applyFont="1"/>
    <xf numFmtId="2" fontId="4" fillId="0" borderId="1" xfId="0" applyNumberFormat="1" applyFont="1" applyBorder="1"/>
    <xf numFmtId="0" fontId="1" fillId="2" borderId="0" xfId="0" applyFont="1" applyFill="1"/>
    <xf numFmtId="0" fontId="11" fillId="0" borderId="0" xfId="0" applyFont="1"/>
    <xf numFmtId="0" fontId="11" fillId="2" borderId="0" xfId="0" applyFont="1" applyFill="1"/>
    <xf numFmtId="0" fontId="18" fillId="0" borderId="0" xfId="0" applyFont="1"/>
    <xf numFmtId="0" fontId="19" fillId="6" borderId="0" xfId="0" applyFont="1" applyFill="1" applyAlignment="1">
      <alignment horizontal="center" vertical="center"/>
    </xf>
    <xf numFmtId="0" fontId="18" fillId="6" borderId="0" xfId="0" applyFont="1" applyFill="1" applyAlignment="1">
      <alignment horizontal="center"/>
    </xf>
    <xf numFmtId="0" fontId="14" fillId="0" borderId="7" xfId="0" applyFont="1" applyBorder="1" applyAlignment="1">
      <alignment horizontal="center" vertical="top" wrapText="1"/>
    </xf>
    <xf numFmtId="0" fontId="14" fillId="0" borderId="8" xfId="0" applyFont="1" applyBorder="1" applyAlignment="1">
      <alignment horizontal="center" vertical="top" wrapText="1"/>
    </xf>
    <xf numFmtId="0" fontId="14" fillId="0" borderId="9" xfId="0" applyFont="1" applyBorder="1" applyAlignment="1">
      <alignment horizontal="center" vertical="top" wrapText="1"/>
    </xf>
    <xf numFmtId="0" fontId="14" fillId="0" borderId="10" xfId="0" applyFont="1" applyBorder="1" applyAlignment="1">
      <alignment horizontal="center" vertical="top" wrapText="1"/>
    </xf>
    <xf numFmtId="0" fontId="14" fillId="0" borderId="0" xfId="0" applyFont="1" applyAlignment="1">
      <alignment horizontal="center" vertical="top" wrapText="1"/>
    </xf>
    <xf numFmtId="0" fontId="14" fillId="0" borderId="11" xfId="0" applyFont="1" applyBorder="1" applyAlignment="1">
      <alignment horizontal="center" vertical="top" wrapText="1"/>
    </xf>
    <xf numFmtId="0" fontId="14" fillId="0" borderId="12" xfId="0" applyFont="1" applyBorder="1" applyAlignment="1">
      <alignment horizontal="center" vertical="top" wrapText="1"/>
    </xf>
    <xf numFmtId="0" fontId="14" fillId="0" borderId="13" xfId="0" applyFont="1" applyBorder="1" applyAlignment="1">
      <alignment horizontal="center" vertical="top" wrapText="1"/>
    </xf>
    <xf numFmtId="0" fontId="14" fillId="0" borderId="14" xfId="0" applyFont="1" applyBorder="1" applyAlignment="1">
      <alignment horizontal="center" vertical="top" wrapText="1"/>
    </xf>
    <xf numFmtId="0" fontId="15" fillId="4" borderId="0" xfId="0" applyFont="1" applyFill="1" applyAlignment="1">
      <alignment horizontal="center" vertical="center"/>
    </xf>
    <xf numFmtId="0" fontId="3" fillId="3" borderId="0" xfId="0" applyFont="1" applyFill="1" applyAlignment="1">
      <alignment horizontal="center" vertical="center" wrapText="1"/>
    </xf>
    <xf numFmtId="14" fontId="5" fillId="4" borderId="4" xfId="0" applyNumberFormat="1" applyFont="1" applyFill="1" applyBorder="1" applyAlignment="1" applyProtection="1">
      <alignment horizontal="center"/>
      <protection locked="0"/>
    </xf>
    <xf numFmtId="0" fontId="5" fillId="4" borderId="4" xfId="0" applyFont="1" applyFill="1" applyBorder="1" applyAlignment="1" applyProtection="1">
      <alignment horizontal="center"/>
      <protection locked="0"/>
    </xf>
    <xf numFmtId="0" fontId="5" fillId="4" borderId="2" xfId="0" applyFont="1" applyFill="1" applyBorder="1" applyAlignment="1" applyProtection="1">
      <alignment horizontal="center"/>
      <protection locked="0"/>
    </xf>
    <xf numFmtId="0" fontId="5" fillId="4" borderId="5" xfId="0" applyFont="1" applyFill="1" applyBorder="1" applyAlignment="1" applyProtection="1">
      <alignment horizontal="center"/>
      <protection locked="0"/>
    </xf>
    <xf numFmtId="0" fontId="5" fillId="4" borderId="3" xfId="0" applyFont="1" applyFill="1" applyBorder="1" applyAlignment="1" applyProtection="1">
      <alignment horizontal="center"/>
      <protection locked="0"/>
    </xf>
    <xf numFmtId="14" fontId="5" fillId="4" borderId="6" xfId="0" applyNumberFormat="1" applyFont="1" applyFill="1" applyBorder="1" applyAlignment="1" applyProtection="1">
      <alignment horizontal="center"/>
      <protection locked="0"/>
    </xf>
    <xf numFmtId="0" fontId="5" fillId="4" borderId="6" xfId="0" applyFont="1" applyFill="1" applyBorder="1" applyAlignment="1" applyProtection="1">
      <alignment horizontal="center"/>
      <protection locked="0"/>
    </xf>
    <xf numFmtId="0" fontId="5" fillId="2" borderId="2" xfId="0" applyFont="1" applyFill="1" applyBorder="1" applyAlignment="1">
      <alignment horizontal="center"/>
    </xf>
    <xf numFmtId="0" fontId="5" fillId="2" borderId="5" xfId="0" applyFont="1" applyFill="1" applyBorder="1" applyAlignment="1">
      <alignment horizontal="center"/>
    </xf>
    <xf numFmtId="0" fontId="5" fillId="2" borderId="3" xfId="0" applyFont="1" applyFill="1" applyBorder="1" applyAlignment="1">
      <alignment horizontal="center"/>
    </xf>
    <xf numFmtId="0" fontId="16" fillId="5" borderId="0" xfId="0" applyFont="1" applyFill="1" applyAlignment="1">
      <alignment horizontal="center" vertical="center"/>
    </xf>
    <xf numFmtId="0" fontId="22" fillId="0" borderId="0" xfId="0" applyFont="1"/>
    <xf numFmtId="0" fontId="18" fillId="6" borderId="0" xfId="0" applyFont="1" applyFill="1" applyAlignment="1">
      <alignment vertical="center"/>
    </xf>
    <xf numFmtId="0" fontId="23" fillId="0" borderId="0" xfId="0" applyFont="1"/>
  </cellXfs>
  <cellStyles count="2">
    <cellStyle name="Normale" xfId="0" builtinId="0"/>
    <cellStyle name="Percentual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Drop" dropStyle="combo" dx="22" fmlaLink="'Dati orari'!$E$31" fmlaRange="'Dati orari'!$F$31:$F$34" noThreeD="1" sel="1" val="0"/>
</file>

<file path=xl/ctrlProps/ctrlProp2.xml><?xml version="1.0" encoding="utf-8"?>
<formControlPr xmlns="http://schemas.microsoft.com/office/spreadsheetml/2009/9/main" objectType="Drop" dropStyle="combo" dx="22" fmlaLink="'Dati orari'!$E$16" fmlaRange="'Dati orari'!$F$16:$F$21" noThreeD="1" sel="1" val="0"/>
</file>

<file path=xl/ctrlProps/ctrlProp3.xml><?xml version="1.0" encoding="utf-8"?>
<formControlPr xmlns="http://schemas.microsoft.com/office/spreadsheetml/2009/9/main" objectType="Drop" dropStyle="combo" dx="22" fmlaLink="'Dati orari'!$E$23" fmlaRange="'Dati orari'!$F$23:$F$24" noThreeD="1" sel="1" val="0"/>
</file>

<file path=xl/ctrlProps/ctrlProp4.xml><?xml version="1.0" encoding="utf-8"?>
<formControlPr xmlns="http://schemas.microsoft.com/office/spreadsheetml/2009/9/main" objectType="Drop" dropStyle="combo" dx="22" fmlaLink="'Dati orari'!$E$26" fmlaRange="'Dati orari'!$F$26:$F$29" noThreeD="1" sel="1" val="0"/>
</file>

<file path=xl/ctrlProps/ctrlProp5.xml><?xml version="1.0" encoding="utf-8"?>
<formControlPr xmlns="http://schemas.microsoft.com/office/spreadsheetml/2009/9/main" objectType="Drop" dropStyle="combo" dx="22" fmlaLink="'Dati orari'!$E$36" fmlaRange="'Dati orari'!$F$36:$F$38" noThreeD="1" sel="1"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586740</xdr:colOff>
          <xdr:row>21</xdr:row>
          <xdr:rowOff>15240</xdr:rowOff>
        </xdr:from>
        <xdr:to>
          <xdr:col>4</xdr:col>
          <xdr:colOff>594360</xdr:colOff>
          <xdr:row>22</xdr:row>
          <xdr:rowOff>0</xdr:rowOff>
        </xdr:to>
        <xdr:sp macro="" textlink="">
          <xdr:nvSpPr>
            <xdr:cNvPr id="4097" name="Drop Down 15"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594360</xdr:colOff>
          <xdr:row>19</xdr:row>
          <xdr:rowOff>15240</xdr:rowOff>
        </xdr:from>
        <xdr:to>
          <xdr:col>5</xdr:col>
          <xdr:colOff>22860</xdr:colOff>
          <xdr:row>19</xdr:row>
          <xdr:rowOff>190500</xdr:rowOff>
        </xdr:to>
        <xdr:sp macro="" textlink="">
          <xdr:nvSpPr>
            <xdr:cNvPr id="4098" name="Drop Down 15"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594360</xdr:colOff>
          <xdr:row>23</xdr:row>
          <xdr:rowOff>15240</xdr:rowOff>
        </xdr:from>
        <xdr:to>
          <xdr:col>5</xdr:col>
          <xdr:colOff>22860</xdr:colOff>
          <xdr:row>24</xdr:row>
          <xdr:rowOff>0</xdr:rowOff>
        </xdr:to>
        <xdr:sp macro="" textlink="">
          <xdr:nvSpPr>
            <xdr:cNvPr id="4099" name="Drop Down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594360</xdr:colOff>
          <xdr:row>25</xdr:row>
          <xdr:rowOff>15240</xdr:rowOff>
        </xdr:from>
        <xdr:to>
          <xdr:col>5</xdr:col>
          <xdr:colOff>22860</xdr:colOff>
          <xdr:row>26</xdr:row>
          <xdr:rowOff>0</xdr:rowOff>
        </xdr:to>
        <xdr:sp macro="" textlink="">
          <xdr:nvSpPr>
            <xdr:cNvPr id="4100" name="Drop Down 4" hidden="1">
              <a:extLst>
                <a:ext uri="{63B3BB69-23CF-44E3-9099-C40C66FF867C}">
                  <a14:compatExt spid="_x0000_s4100"/>
                </a:ext>
                <a:ext uri="{FF2B5EF4-FFF2-40B4-BE49-F238E27FC236}">
                  <a16:creationId xmlns:a16="http://schemas.microsoft.com/office/drawing/2014/main" id="{00000000-0008-0000-0200-000004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594360</xdr:colOff>
          <xdr:row>27</xdr:row>
          <xdr:rowOff>15240</xdr:rowOff>
        </xdr:from>
        <xdr:to>
          <xdr:col>5</xdr:col>
          <xdr:colOff>22860</xdr:colOff>
          <xdr:row>28</xdr:row>
          <xdr:rowOff>0</xdr:rowOff>
        </xdr:to>
        <xdr:sp macro="" textlink="">
          <xdr:nvSpPr>
            <xdr:cNvPr id="4101" name="Drop Down 5" hidden="1">
              <a:extLst>
                <a:ext uri="{63B3BB69-23CF-44E3-9099-C40C66FF867C}">
                  <a14:compatExt spid="_x0000_s4101"/>
                </a:ext>
                <a:ext uri="{FF2B5EF4-FFF2-40B4-BE49-F238E27FC236}">
                  <a16:creationId xmlns:a16="http://schemas.microsoft.com/office/drawing/2014/main" id="{00000000-0008-0000-0200-000005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vmlDrawing" Target="../drawings/vmlDrawing1.vml"/><Relationship Id="rId7" Type="http://schemas.openxmlformats.org/officeDocument/2006/relationships/ctrlProp" Target="../ctrlProps/ctrlProp3.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image" Target="../media/image1.jpeg"/><Relationship Id="rId9"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A993E-215E-944B-A030-6FCA15F0A1B2}">
  <dimension ref="A2:N59"/>
  <sheetViews>
    <sheetView showGridLines="0" tabSelected="1" zoomScale="80" zoomScaleNormal="80" workbookViewId="0">
      <selection activeCell="A56" sqref="A56"/>
    </sheetView>
  </sheetViews>
  <sheetFormatPr defaultColWidth="10.88671875" defaultRowHeight="14.4" x14ac:dyDescent="0.3"/>
  <sheetData>
    <row r="2" spans="1:14" ht="15" thickBot="1" x14ac:dyDescent="0.35"/>
    <row r="3" spans="1:14" ht="15" customHeight="1" x14ac:dyDescent="0.3">
      <c r="A3" s="50" t="s">
        <v>151</v>
      </c>
      <c r="B3" s="51"/>
      <c r="C3" s="51"/>
      <c r="D3" s="51"/>
      <c r="E3" s="51"/>
      <c r="F3" s="51"/>
      <c r="G3" s="51"/>
      <c r="H3" s="51"/>
      <c r="I3" s="51"/>
      <c r="J3" s="51"/>
      <c r="K3" s="51"/>
      <c r="L3" s="51"/>
      <c r="M3" s="51"/>
      <c r="N3" s="52"/>
    </row>
    <row r="4" spans="1:14" x14ac:dyDescent="0.3">
      <c r="A4" s="53"/>
      <c r="B4" s="54"/>
      <c r="C4" s="54"/>
      <c r="D4" s="54"/>
      <c r="E4" s="54"/>
      <c r="F4" s="54"/>
      <c r="G4" s="54"/>
      <c r="H4" s="54"/>
      <c r="I4" s="54"/>
      <c r="J4" s="54"/>
      <c r="K4" s="54"/>
      <c r="L4" s="54"/>
      <c r="M4" s="54"/>
      <c r="N4" s="55"/>
    </row>
    <row r="5" spans="1:14" x14ac:dyDescent="0.3">
      <c r="A5" s="53"/>
      <c r="B5" s="54"/>
      <c r="C5" s="54"/>
      <c r="D5" s="54"/>
      <c r="E5" s="54"/>
      <c r="F5" s="54"/>
      <c r="G5" s="54"/>
      <c r="H5" s="54"/>
      <c r="I5" s="54"/>
      <c r="J5" s="54"/>
      <c r="K5" s="54"/>
      <c r="L5" s="54"/>
      <c r="M5" s="54"/>
      <c r="N5" s="55"/>
    </row>
    <row r="6" spans="1:14" x14ac:dyDescent="0.3">
      <c r="A6" s="53"/>
      <c r="B6" s="54"/>
      <c r="C6" s="54"/>
      <c r="D6" s="54"/>
      <c r="E6" s="54"/>
      <c r="F6" s="54"/>
      <c r="G6" s="54"/>
      <c r="H6" s="54"/>
      <c r="I6" s="54"/>
      <c r="J6" s="54"/>
      <c r="K6" s="54"/>
      <c r="L6" s="54"/>
      <c r="M6" s="54"/>
      <c r="N6" s="55"/>
    </row>
    <row r="7" spans="1:14" x14ac:dyDescent="0.3">
      <c r="A7" s="53"/>
      <c r="B7" s="54"/>
      <c r="C7" s="54"/>
      <c r="D7" s="54"/>
      <c r="E7" s="54"/>
      <c r="F7" s="54"/>
      <c r="G7" s="54"/>
      <c r="H7" s="54"/>
      <c r="I7" s="54"/>
      <c r="J7" s="54"/>
      <c r="K7" s="54"/>
      <c r="L7" s="54"/>
      <c r="M7" s="54"/>
      <c r="N7" s="55"/>
    </row>
    <row r="8" spans="1:14" x14ac:dyDescent="0.3">
      <c r="A8" s="53"/>
      <c r="B8" s="54"/>
      <c r="C8" s="54"/>
      <c r="D8" s="54"/>
      <c r="E8" s="54"/>
      <c r="F8" s="54"/>
      <c r="G8" s="54"/>
      <c r="H8" s="54"/>
      <c r="I8" s="54"/>
      <c r="J8" s="54"/>
      <c r="K8" s="54"/>
      <c r="L8" s="54"/>
      <c r="M8" s="54"/>
      <c r="N8" s="55"/>
    </row>
    <row r="9" spans="1:14" x14ac:dyDescent="0.3">
      <c r="A9" s="53"/>
      <c r="B9" s="54"/>
      <c r="C9" s="54"/>
      <c r="D9" s="54"/>
      <c r="E9" s="54"/>
      <c r="F9" s="54"/>
      <c r="G9" s="54"/>
      <c r="H9" s="54"/>
      <c r="I9" s="54"/>
      <c r="J9" s="54"/>
      <c r="K9" s="54"/>
      <c r="L9" s="54"/>
      <c r="M9" s="54"/>
      <c r="N9" s="55"/>
    </row>
    <row r="10" spans="1:14" x14ac:dyDescent="0.3">
      <c r="A10" s="53"/>
      <c r="B10" s="54"/>
      <c r="C10" s="54"/>
      <c r="D10" s="54"/>
      <c r="E10" s="54"/>
      <c r="F10" s="54"/>
      <c r="G10" s="54"/>
      <c r="H10" s="54"/>
      <c r="I10" s="54"/>
      <c r="J10" s="54"/>
      <c r="K10" s="54"/>
      <c r="L10" s="54"/>
      <c r="M10" s="54"/>
      <c r="N10" s="55"/>
    </row>
    <row r="11" spans="1:14" x14ac:dyDescent="0.3">
      <c r="A11" s="53"/>
      <c r="B11" s="54"/>
      <c r="C11" s="54"/>
      <c r="D11" s="54"/>
      <c r="E11" s="54"/>
      <c r="F11" s="54"/>
      <c r="G11" s="54"/>
      <c r="H11" s="54"/>
      <c r="I11" s="54"/>
      <c r="J11" s="54"/>
      <c r="K11" s="54"/>
      <c r="L11" s="54"/>
      <c r="M11" s="54"/>
      <c r="N11" s="55"/>
    </row>
    <row r="12" spans="1:14" x14ac:dyDescent="0.3">
      <c r="A12" s="53"/>
      <c r="B12" s="54"/>
      <c r="C12" s="54"/>
      <c r="D12" s="54"/>
      <c r="E12" s="54"/>
      <c r="F12" s="54"/>
      <c r="G12" s="54"/>
      <c r="H12" s="54"/>
      <c r="I12" s="54"/>
      <c r="J12" s="54"/>
      <c r="K12" s="54"/>
      <c r="L12" s="54"/>
      <c r="M12" s="54"/>
      <c r="N12" s="55"/>
    </row>
    <row r="13" spans="1:14" x14ac:dyDescent="0.3">
      <c r="A13" s="53"/>
      <c r="B13" s="54"/>
      <c r="C13" s="54"/>
      <c r="D13" s="54"/>
      <c r="E13" s="54"/>
      <c r="F13" s="54"/>
      <c r="G13" s="54"/>
      <c r="H13" s="54"/>
      <c r="I13" s="54"/>
      <c r="J13" s="54"/>
      <c r="K13" s="54"/>
      <c r="L13" s="54"/>
      <c r="M13" s="54"/>
      <c r="N13" s="55"/>
    </row>
    <row r="14" spans="1:14" x14ac:dyDescent="0.3">
      <c r="A14" s="53"/>
      <c r="B14" s="54"/>
      <c r="C14" s="54"/>
      <c r="D14" s="54"/>
      <c r="E14" s="54"/>
      <c r="F14" s="54"/>
      <c r="G14" s="54"/>
      <c r="H14" s="54"/>
      <c r="I14" s="54"/>
      <c r="J14" s="54"/>
      <c r="K14" s="54"/>
      <c r="L14" s="54"/>
      <c r="M14" s="54"/>
      <c r="N14" s="55"/>
    </row>
    <row r="15" spans="1:14" x14ac:dyDescent="0.3">
      <c r="A15" s="53"/>
      <c r="B15" s="54"/>
      <c r="C15" s="54"/>
      <c r="D15" s="54"/>
      <c r="E15" s="54"/>
      <c r="F15" s="54"/>
      <c r="G15" s="54"/>
      <c r="H15" s="54"/>
      <c r="I15" s="54"/>
      <c r="J15" s="54"/>
      <c r="K15" s="54"/>
      <c r="L15" s="54"/>
      <c r="M15" s="54"/>
      <c r="N15" s="55"/>
    </row>
    <row r="16" spans="1:14" x14ac:dyDescent="0.3">
      <c r="A16" s="53"/>
      <c r="B16" s="54"/>
      <c r="C16" s="54"/>
      <c r="D16" s="54"/>
      <c r="E16" s="54"/>
      <c r="F16" s="54"/>
      <c r="G16" s="54"/>
      <c r="H16" s="54"/>
      <c r="I16" s="54"/>
      <c r="J16" s="54"/>
      <c r="K16" s="54"/>
      <c r="L16" s="54"/>
      <c r="M16" s="54"/>
      <c r="N16" s="55"/>
    </row>
    <row r="17" spans="1:14" x14ac:dyDescent="0.3">
      <c r="A17" s="53"/>
      <c r="B17" s="54"/>
      <c r="C17" s="54"/>
      <c r="D17" s="54"/>
      <c r="E17" s="54"/>
      <c r="F17" s="54"/>
      <c r="G17" s="54"/>
      <c r="H17" s="54"/>
      <c r="I17" s="54"/>
      <c r="J17" s="54"/>
      <c r="K17" s="54"/>
      <c r="L17" s="54"/>
      <c r="M17" s="54"/>
      <c r="N17" s="55"/>
    </row>
    <row r="18" spans="1:14" x14ac:dyDescent="0.3">
      <c r="A18" s="53"/>
      <c r="B18" s="54"/>
      <c r="C18" s="54"/>
      <c r="D18" s="54"/>
      <c r="E18" s="54"/>
      <c r="F18" s="54"/>
      <c r="G18" s="54"/>
      <c r="H18" s="54"/>
      <c r="I18" s="54"/>
      <c r="J18" s="54"/>
      <c r="K18" s="54"/>
      <c r="L18" s="54"/>
      <c r="M18" s="54"/>
      <c r="N18" s="55"/>
    </row>
    <row r="19" spans="1:14" x14ac:dyDescent="0.3">
      <c r="A19" s="53"/>
      <c r="B19" s="54"/>
      <c r="C19" s="54"/>
      <c r="D19" s="54"/>
      <c r="E19" s="54"/>
      <c r="F19" s="54"/>
      <c r="G19" s="54"/>
      <c r="H19" s="54"/>
      <c r="I19" s="54"/>
      <c r="J19" s="54"/>
      <c r="K19" s="54"/>
      <c r="L19" s="54"/>
      <c r="M19" s="54"/>
      <c r="N19" s="55"/>
    </row>
    <row r="20" spans="1:14" x14ac:dyDescent="0.3">
      <c r="A20" s="53"/>
      <c r="B20" s="54"/>
      <c r="C20" s="54"/>
      <c r="D20" s="54"/>
      <c r="E20" s="54"/>
      <c r="F20" s="54"/>
      <c r="G20" s="54"/>
      <c r="H20" s="54"/>
      <c r="I20" s="54"/>
      <c r="J20" s="54"/>
      <c r="K20" s="54"/>
      <c r="L20" s="54"/>
      <c r="M20" s="54"/>
      <c r="N20" s="55"/>
    </row>
    <row r="21" spans="1:14" x14ac:dyDescent="0.3">
      <c r="A21" s="53"/>
      <c r="B21" s="54"/>
      <c r="C21" s="54"/>
      <c r="D21" s="54"/>
      <c r="E21" s="54"/>
      <c r="F21" s="54"/>
      <c r="G21" s="54"/>
      <c r="H21" s="54"/>
      <c r="I21" s="54"/>
      <c r="J21" s="54"/>
      <c r="K21" s="54"/>
      <c r="L21" s="54"/>
      <c r="M21" s="54"/>
      <c r="N21" s="55"/>
    </row>
    <row r="22" spans="1:14" x14ac:dyDescent="0.3">
      <c r="A22" s="53"/>
      <c r="B22" s="54"/>
      <c r="C22" s="54"/>
      <c r="D22" s="54"/>
      <c r="E22" s="54"/>
      <c r="F22" s="54"/>
      <c r="G22" s="54"/>
      <c r="H22" s="54"/>
      <c r="I22" s="54"/>
      <c r="J22" s="54"/>
      <c r="K22" s="54"/>
      <c r="L22" s="54"/>
      <c r="M22" s="54"/>
      <c r="N22" s="55"/>
    </row>
    <row r="23" spans="1:14" x14ac:dyDescent="0.3">
      <c r="A23" s="53"/>
      <c r="B23" s="54"/>
      <c r="C23" s="54"/>
      <c r="D23" s="54"/>
      <c r="E23" s="54"/>
      <c r="F23" s="54"/>
      <c r="G23" s="54"/>
      <c r="H23" s="54"/>
      <c r="I23" s="54"/>
      <c r="J23" s="54"/>
      <c r="K23" s="54"/>
      <c r="L23" s="54"/>
      <c r="M23" s="54"/>
      <c r="N23" s="55"/>
    </row>
    <row r="24" spans="1:14" x14ac:dyDescent="0.3">
      <c r="A24" s="53"/>
      <c r="B24" s="54"/>
      <c r="C24" s="54"/>
      <c r="D24" s="54"/>
      <c r="E24" s="54"/>
      <c r="F24" s="54"/>
      <c r="G24" s="54"/>
      <c r="H24" s="54"/>
      <c r="I24" s="54"/>
      <c r="J24" s="54"/>
      <c r="K24" s="54"/>
      <c r="L24" s="54"/>
      <c r="M24" s="54"/>
      <c r="N24" s="55"/>
    </row>
    <row r="25" spans="1:14" x14ac:dyDescent="0.3">
      <c r="A25" s="53"/>
      <c r="B25" s="54"/>
      <c r="C25" s="54"/>
      <c r="D25" s="54"/>
      <c r="E25" s="54"/>
      <c r="F25" s="54"/>
      <c r="G25" s="54"/>
      <c r="H25" s="54"/>
      <c r="I25" s="54"/>
      <c r="J25" s="54"/>
      <c r="K25" s="54"/>
      <c r="L25" s="54"/>
      <c r="M25" s="54"/>
      <c r="N25" s="55"/>
    </row>
    <row r="26" spans="1:14" x14ac:dyDescent="0.3">
      <c r="A26" s="53"/>
      <c r="B26" s="54"/>
      <c r="C26" s="54"/>
      <c r="D26" s="54"/>
      <c r="E26" s="54"/>
      <c r="F26" s="54"/>
      <c r="G26" s="54"/>
      <c r="H26" s="54"/>
      <c r="I26" s="54"/>
      <c r="J26" s="54"/>
      <c r="K26" s="54"/>
      <c r="L26" s="54"/>
      <c r="M26" s="54"/>
      <c r="N26" s="55"/>
    </row>
    <row r="27" spans="1:14" x14ac:dyDescent="0.3">
      <c r="A27" s="53"/>
      <c r="B27" s="54"/>
      <c r="C27" s="54"/>
      <c r="D27" s="54"/>
      <c r="E27" s="54"/>
      <c r="F27" s="54"/>
      <c r="G27" s="54"/>
      <c r="H27" s="54"/>
      <c r="I27" s="54"/>
      <c r="J27" s="54"/>
      <c r="K27" s="54"/>
      <c r="L27" s="54"/>
      <c r="M27" s="54"/>
      <c r="N27" s="55"/>
    </row>
    <row r="28" spans="1:14" x14ac:dyDescent="0.3">
      <c r="A28" s="53"/>
      <c r="B28" s="54"/>
      <c r="C28" s="54"/>
      <c r="D28" s="54"/>
      <c r="E28" s="54"/>
      <c r="F28" s="54"/>
      <c r="G28" s="54"/>
      <c r="H28" s="54"/>
      <c r="I28" s="54"/>
      <c r="J28" s="54"/>
      <c r="K28" s="54"/>
      <c r="L28" s="54"/>
      <c r="M28" s="54"/>
      <c r="N28" s="55"/>
    </row>
    <row r="29" spans="1:14" x14ac:dyDescent="0.3">
      <c r="A29" s="53"/>
      <c r="B29" s="54"/>
      <c r="C29" s="54"/>
      <c r="D29" s="54"/>
      <c r="E29" s="54"/>
      <c r="F29" s="54"/>
      <c r="G29" s="54"/>
      <c r="H29" s="54"/>
      <c r="I29" s="54"/>
      <c r="J29" s="54"/>
      <c r="K29" s="54"/>
      <c r="L29" s="54"/>
      <c r="M29" s="54"/>
      <c r="N29" s="55"/>
    </row>
    <row r="30" spans="1:14" x14ac:dyDescent="0.3">
      <c r="A30" s="53"/>
      <c r="B30" s="54"/>
      <c r="C30" s="54"/>
      <c r="D30" s="54"/>
      <c r="E30" s="54"/>
      <c r="F30" s="54"/>
      <c r="G30" s="54"/>
      <c r="H30" s="54"/>
      <c r="I30" s="54"/>
      <c r="J30" s="54"/>
      <c r="K30" s="54"/>
      <c r="L30" s="54"/>
      <c r="M30" s="54"/>
      <c r="N30" s="55"/>
    </row>
    <row r="31" spans="1:14" x14ac:dyDescent="0.3">
      <c r="A31" s="53"/>
      <c r="B31" s="54"/>
      <c r="C31" s="54"/>
      <c r="D31" s="54"/>
      <c r="E31" s="54"/>
      <c r="F31" s="54"/>
      <c r="G31" s="54"/>
      <c r="H31" s="54"/>
      <c r="I31" s="54"/>
      <c r="J31" s="54"/>
      <c r="K31" s="54"/>
      <c r="L31" s="54"/>
      <c r="M31" s="54"/>
      <c r="N31" s="55"/>
    </row>
    <row r="32" spans="1:14" x14ac:dyDescent="0.3">
      <c r="A32" s="53"/>
      <c r="B32" s="54"/>
      <c r="C32" s="54"/>
      <c r="D32" s="54"/>
      <c r="E32" s="54"/>
      <c r="F32" s="54"/>
      <c r="G32" s="54"/>
      <c r="H32" s="54"/>
      <c r="I32" s="54"/>
      <c r="J32" s="54"/>
      <c r="K32" s="54"/>
      <c r="L32" s="54"/>
      <c r="M32" s="54"/>
      <c r="N32" s="55"/>
    </row>
    <row r="33" spans="1:14" x14ac:dyDescent="0.3">
      <c r="A33" s="53"/>
      <c r="B33" s="54"/>
      <c r="C33" s="54"/>
      <c r="D33" s="54"/>
      <c r="E33" s="54"/>
      <c r="F33" s="54"/>
      <c r="G33" s="54"/>
      <c r="H33" s="54"/>
      <c r="I33" s="54"/>
      <c r="J33" s="54"/>
      <c r="K33" s="54"/>
      <c r="L33" s="54"/>
      <c r="M33" s="54"/>
      <c r="N33" s="55"/>
    </row>
    <row r="34" spans="1:14" x14ac:dyDescent="0.3">
      <c r="A34" s="53"/>
      <c r="B34" s="54"/>
      <c r="C34" s="54"/>
      <c r="D34" s="54"/>
      <c r="E34" s="54"/>
      <c r="F34" s="54"/>
      <c r="G34" s="54"/>
      <c r="H34" s="54"/>
      <c r="I34" s="54"/>
      <c r="J34" s="54"/>
      <c r="K34" s="54"/>
      <c r="L34" s="54"/>
      <c r="M34" s="54"/>
      <c r="N34" s="55"/>
    </row>
    <row r="35" spans="1:14" x14ac:dyDescent="0.3">
      <c r="A35" s="53"/>
      <c r="B35" s="54"/>
      <c r="C35" s="54"/>
      <c r="D35" s="54"/>
      <c r="E35" s="54"/>
      <c r="F35" s="54"/>
      <c r="G35" s="54"/>
      <c r="H35" s="54"/>
      <c r="I35" s="54"/>
      <c r="J35" s="54"/>
      <c r="K35" s="54"/>
      <c r="L35" s="54"/>
      <c r="M35" s="54"/>
      <c r="N35" s="55"/>
    </row>
    <row r="36" spans="1:14" x14ac:dyDescent="0.3">
      <c r="A36" s="53"/>
      <c r="B36" s="54"/>
      <c r="C36" s="54"/>
      <c r="D36" s="54"/>
      <c r="E36" s="54"/>
      <c r="F36" s="54"/>
      <c r="G36" s="54"/>
      <c r="H36" s="54"/>
      <c r="I36" s="54"/>
      <c r="J36" s="54"/>
      <c r="K36" s="54"/>
      <c r="L36" s="54"/>
      <c r="M36" s="54"/>
      <c r="N36" s="55"/>
    </row>
    <row r="37" spans="1:14" x14ac:dyDescent="0.3">
      <c r="A37" s="53"/>
      <c r="B37" s="54"/>
      <c r="C37" s="54"/>
      <c r="D37" s="54"/>
      <c r="E37" s="54"/>
      <c r="F37" s="54"/>
      <c r="G37" s="54"/>
      <c r="H37" s="54"/>
      <c r="I37" s="54"/>
      <c r="J37" s="54"/>
      <c r="K37" s="54"/>
      <c r="L37" s="54"/>
      <c r="M37" s="54"/>
      <c r="N37" s="55"/>
    </row>
    <row r="38" spans="1:14" x14ac:dyDescent="0.3">
      <c r="A38" s="53"/>
      <c r="B38" s="54"/>
      <c r="C38" s="54"/>
      <c r="D38" s="54"/>
      <c r="E38" s="54"/>
      <c r="F38" s="54"/>
      <c r="G38" s="54"/>
      <c r="H38" s="54"/>
      <c r="I38" s="54"/>
      <c r="J38" s="54"/>
      <c r="K38" s="54"/>
      <c r="L38" s="54"/>
      <c r="M38" s="54"/>
      <c r="N38" s="55"/>
    </row>
    <row r="39" spans="1:14" x14ac:dyDescent="0.3">
      <c r="A39" s="53"/>
      <c r="B39" s="54"/>
      <c r="C39" s="54"/>
      <c r="D39" s="54"/>
      <c r="E39" s="54"/>
      <c r="F39" s="54"/>
      <c r="G39" s="54"/>
      <c r="H39" s="54"/>
      <c r="I39" s="54"/>
      <c r="J39" s="54"/>
      <c r="K39" s="54"/>
      <c r="L39" s="54"/>
      <c r="M39" s="54"/>
      <c r="N39" s="55"/>
    </row>
    <row r="40" spans="1:14" x14ac:dyDescent="0.3">
      <c r="A40" s="53"/>
      <c r="B40" s="54"/>
      <c r="C40" s="54"/>
      <c r="D40" s="54"/>
      <c r="E40" s="54"/>
      <c r="F40" s="54"/>
      <c r="G40" s="54"/>
      <c r="H40" s="54"/>
      <c r="I40" s="54"/>
      <c r="J40" s="54"/>
      <c r="K40" s="54"/>
      <c r="L40" s="54"/>
      <c r="M40" s="54"/>
      <c r="N40" s="55"/>
    </row>
    <row r="41" spans="1:14" x14ac:dyDescent="0.3">
      <c r="A41" s="53"/>
      <c r="B41" s="54"/>
      <c r="C41" s="54"/>
      <c r="D41" s="54"/>
      <c r="E41" s="54"/>
      <c r="F41" s="54"/>
      <c r="G41" s="54"/>
      <c r="H41" s="54"/>
      <c r="I41" s="54"/>
      <c r="J41" s="54"/>
      <c r="K41" s="54"/>
      <c r="L41" s="54"/>
      <c r="M41" s="54"/>
      <c r="N41" s="55"/>
    </row>
    <row r="42" spans="1:14" x14ac:dyDescent="0.3">
      <c r="A42" s="53"/>
      <c r="B42" s="54"/>
      <c r="C42" s="54"/>
      <c r="D42" s="54"/>
      <c r="E42" s="54"/>
      <c r="F42" s="54"/>
      <c r="G42" s="54"/>
      <c r="H42" s="54"/>
      <c r="I42" s="54"/>
      <c r="J42" s="54"/>
      <c r="K42" s="54"/>
      <c r="L42" s="54"/>
      <c r="M42" s="54"/>
      <c r="N42" s="55"/>
    </row>
    <row r="43" spans="1:14" x14ac:dyDescent="0.3">
      <c r="A43" s="53"/>
      <c r="B43" s="54"/>
      <c r="C43" s="54"/>
      <c r="D43" s="54"/>
      <c r="E43" s="54"/>
      <c r="F43" s="54"/>
      <c r="G43" s="54"/>
      <c r="H43" s="54"/>
      <c r="I43" s="54"/>
      <c r="J43" s="54"/>
      <c r="K43" s="54"/>
      <c r="L43" s="54"/>
      <c r="M43" s="54"/>
      <c r="N43" s="55"/>
    </row>
    <row r="44" spans="1:14" x14ac:dyDescent="0.3">
      <c r="A44" s="53"/>
      <c r="B44" s="54"/>
      <c r="C44" s="54"/>
      <c r="D44" s="54"/>
      <c r="E44" s="54"/>
      <c r="F44" s="54"/>
      <c r="G44" s="54"/>
      <c r="H44" s="54"/>
      <c r="I44" s="54"/>
      <c r="J44" s="54"/>
      <c r="K44" s="54"/>
      <c r="L44" s="54"/>
      <c r="M44" s="54"/>
      <c r="N44" s="55"/>
    </row>
    <row r="45" spans="1:14" x14ac:dyDescent="0.3">
      <c r="A45" s="53"/>
      <c r="B45" s="54"/>
      <c r="C45" s="54"/>
      <c r="D45" s="54"/>
      <c r="E45" s="54"/>
      <c r="F45" s="54"/>
      <c r="G45" s="54"/>
      <c r="H45" s="54"/>
      <c r="I45" s="54"/>
      <c r="J45" s="54"/>
      <c r="K45" s="54"/>
      <c r="L45" s="54"/>
      <c r="M45" s="54"/>
      <c r="N45" s="55"/>
    </row>
    <row r="46" spans="1:14" x14ac:dyDescent="0.3">
      <c r="A46" s="53"/>
      <c r="B46" s="54"/>
      <c r="C46" s="54"/>
      <c r="D46" s="54"/>
      <c r="E46" s="54"/>
      <c r="F46" s="54"/>
      <c r="G46" s="54"/>
      <c r="H46" s="54"/>
      <c r="I46" s="54"/>
      <c r="J46" s="54"/>
      <c r="K46" s="54"/>
      <c r="L46" s="54"/>
      <c r="M46" s="54"/>
      <c r="N46" s="55"/>
    </row>
    <row r="47" spans="1:14" x14ac:dyDescent="0.3">
      <c r="A47" s="53"/>
      <c r="B47" s="54"/>
      <c r="C47" s="54"/>
      <c r="D47" s="54"/>
      <c r="E47" s="54"/>
      <c r="F47" s="54"/>
      <c r="G47" s="54"/>
      <c r="H47" s="54"/>
      <c r="I47" s="54"/>
      <c r="J47" s="54"/>
      <c r="K47" s="54"/>
      <c r="L47" s="54"/>
      <c r="M47" s="54"/>
      <c r="N47" s="55"/>
    </row>
    <row r="48" spans="1:14" x14ac:dyDescent="0.3">
      <c r="A48" s="53"/>
      <c r="B48" s="54"/>
      <c r="C48" s="54"/>
      <c r="D48" s="54"/>
      <c r="E48" s="54"/>
      <c r="F48" s="54"/>
      <c r="G48" s="54"/>
      <c r="H48" s="54"/>
      <c r="I48" s="54"/>
      <c r="J48" s="54"/>
      <c r="K48" s="54"/>
      <c r="L48" s="54"/>
      <c r="M48" s="54"/>
      <c r="N48" s="55"/>
    </row>
    <row r="49" spans="1:14" x14ac:dyDescent="0.3">
      <c r="A49" s="53"/>
      <c r="B49" s="54"/>
      <c r="C49" s="54"/>
      <c r="D49" s="54"/>
      <c r="E49" s="54"/>
      <c r="F49" s="54"/>
      <c r="G49" s="54"/>
      <c r="H49" s="54"/>
      <c r="I49" s="54"/>
      <c r="J49" s="54"/>
      <c r="K49" s="54"/>
      <c r="L49" s="54"/>
      <c r="M49" s="54"/>
      <c r="N49" s="55"/>
    </row>
    <row r="50" spans="1:14" x14ac:dyDescent="0.3">
      <c r="A50" s="53"/>
      <c r="B50" s="54"/>
      <c r="C50" s="54"/>
      <c r="D50" s="54"/>
      <c r="E50" s="54"/>
      <c r="F50" s="54"/>
      <c r="G50" s="54"/>
      <c r="H50" s="54"/>
      <c r="I50" s="54"/>
      <c r="J50" s="54"/>
      <c r="K50" s="54"/>
      <c r="L50" s="54"/>
      <c r="M50" s="54"/>
      <c r="N50" s="55"/>
    </row>
    <row r="51" spans="1:14" x14ac:dyDescent="0.3">
      <c r="A51" s="53"/>
      <c r="B51" s="54"/>
      <c r="C51" s="54"/>
      <c r="D51" s="54"/>
      <c r="E51" s="54"/>
      <c r="F51" s="54"/>
      <c r="G51" s="54"/>
      <c r="H51" s="54"/>
      <c r="I51" s="54"/>
      <c r="J51" s="54"/>
      <c r="K51" s="54"/>
      <c r="L51" s="54"/>
      <c r="M51" s="54"/>
      <c r="N51" s="55"/>
    </row>
    <row r="52" spans="1:14" ht="57" customHeight="1" thickBot="1" x14ac:dyDescent="0.35">
      <c r="A52" s="56"/>
      <c r="B52" s="57"/>
      <c r="C52" s="57"/>
      <c r="D52" s="57"/>
      <c r="E52" s="57"/>
      <c r="F52" s="57"/>
      <c r="G52" s="57"/>
      <c r="H52" s="57"/>
      <c r="I52" s="57"/>
      <c r="J52" s="57"/>
      <c r="K52" s="57"/>
      <c r="L52" s="57"/>
      <c r="M52" s="57"/>
      <c r="N52" s="58"/>
    </row>
    <row r="54" spans="1:14" ht="17.399999999999999" x14ac:dyDescent="0.35">
      <c r="A54" s="74" t="s">
        <v>152</v>
      </c>
      <c r="B54" s="74"/>
      <c r="C54" s="74"/>
      <c r="D54" s="74"/>
      <c r="E54" s="74"/>
      <c r="F54" s="74"/>
      <c r="G54" s="74"/>
      <c r="H54" s="74"/>
      <c r="I54" s="74"/>
      <c r="J54" s="74"/>
      <c r="K54" s="74"/>
      <c r="L54" s="74"/>
      <c r="M54" s="74"/>
      <c r="N54" s="74"/>
    </row>
    <row r="55" spans="1:14" ht="17.399999999999999" x14ac:dyDescent="0.35">
      <c r="A55" s="74" t="s">
        <v>153</v>
      </c>
      <c r="B55" s="74"/>
      <c r="C55" s="74"/>
      <c r="D55" s="74"/>
      <c r="E55" s="74"/>
      <c r="F55" s="74"/>
      <c r="G55" s="74"/>
      <c r="H55" s="74"/>
      <c r="I55" s="74"/>
      <c r="J55" s="74"/>
      <c r="K55" s="74"/>
      <c r="L55" s="74"/>
      <c r="M55" s="74"/>
      <c r="N55" s="74"/>
    </row>
    <row r="56" spans="1:14" ht="17.399999999999999" x14ac:dyDescent="0.35">
      <c r="A56" s="74" t="s">
        <v>113</v>
      </c>
      <c r="B56" s="74"/>
      <c r="C56" s="74"/>
      <c r="D56" s="74"/>
      <c r="E56" s="74"/>
      <c r="F56" s="74"/>
      <c r="G56" s="74"/>
      <c r="H56" s="74"/>
      <c r="I56" s="74"/>
      <c r="J56" s="74"/>
      <c r="K56" s="74"/>
      <c r="L56" s="74"/>
      <c r="M56" s="74"/>
      <c r="N56" s="74"/>
    </row>
    <row r="57" spans="1:14" ht="17.399999999999999" x14ac:dyDescent="0.35">
      <c r="A57" s="74" t="s">
        <v>114</v>
      </c>
      <c r="B57" s="74"/>
      <c r="C57" s="74"/>
      <c r="D57" s="74"/>
      <c r="E57" s="74"/>
      <c r="F57" s="74"/>
      <c r="G57" s="74"/>
      <c r="H57" s="74"/>
      <c r="I57" s="74"/>
      <c r="J57" s="74"/>
      <c r="K57" s="74"/>
      <c r="L57" s="74"/>
      <c r="M57" s="74"/>
      <c r="N57" s="74"/>
    </row>
    <row r="58" spans="1:14" ht="17.399999999999999" x14ac:dyDescent="0.35">
      <c r="A58" s="74" t="s">
        <v>115</v>
      </c>
      <c r="B58" s="74"/>
      <c r="C58" s="74"/>
      <c r="D58" s="74"/>
      <c r="E58" s="74"/>
      <c r="F58" s="74"/>
      <c r="G58" s="74"/>
      <c r="H58" s="74"/>
      <c r="I58" s="74"/>
      <c r="J58" s="74"/>
      <c r="K58" s="74"/>
      <c r="L58" s="74"/>
      <c r="M58" s="74"/>
      <c r="N58" s="74"/>
    </row>
    <row r="59" spans="1:14" ht="17.399999999999999" x14ac:dyDescent="0.35">
      <c r="A59" s="74" t="s">
        <v>116</v>
      </c>
      <c r="B59" s="74"/>
      <c r="C59" s="74"/>
      <c r="D59" s="74"/>
      <c r="E59" s="74"/>
      <c r="F59" s="74"/>
      <c r="G59" s="74"/>
      <c r="H59" s="74"/>
      <c r="I59" s="74"/>
      <c r="J59" s="74"/>
      <c r="K59" s="74"/>
      <c r="L59" s="74"/>
      <c r="M59" s="74"/>
      <c r="N59" s="74"/>
    </row>
  </sheetData>
  <mergeCells count="1">
    <mergeCell ref="A3:N52"/>
  </mergeCells>
  <pageMargins left="0.7" right="0.7" top="0.75" bottom="0.75" header="0.3" footer="0.3"/>
  <pageSetup paperSize="9" orientation="portrait" r:id="rId1"/>
  <pictur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79"/>
  <sheetViews>
    <sheetView workbookViewId="0">
      <selection activeCell="J46" sqref="J46"/>
    </sheetView>
  </sheetViews>
  <sheetFormatPr defaultColWidth="8.77734375" defaultRowHeight="14.4" x14ac:dyDescent="0.3"/>
  <cols>
    <col min="1" max="1" width="40.6640625" customWidth="1"/>
    <col min="5" max="5" width="11.44140625" bestFit="1" customWidth="1"/>
    <col min="6" max="6" width="11.6640625" customWidth="1"/>
    <col min="7" max="7" width="13.33203125" bestFit="1" customWidth="1"/>
    <col min="8" max="8" width="15.88671875" customWidth="1"/>
    <col min="10" max="10" width="73.21875" bestFit="1" customWidth="1"/>
  </cols>
  <sheetData>
    <row r="1" spans="1:10" x14ac:dyDescent="0.3">
      <c r="A1" s="59" t="s">
        <v>66</v>
      </c>
      <c r="B1" s="59"/>
      <c r="C1" s="59"/>
      <c r="D1" s="59"/>
      <c r="E1" s="59"/>
      <c r="F1" s="59"/>
      <c r="G1" s="59"/>
      <c r="H1" s="59"/>
      <c r="J1" s="48" t="s">
        <v>87</v>
      </c>
    </row>
    <row r="2" spans="1:10" x14ac:dyDescent="0.3">
      <c r="A2" s="59"/>
      <c r="B2" s="59"/>
      <c r="C2" s="59"/>
      <c r="D2" s="59"/>
      <c r="E2" s="59"/>
      <c r="F2" s="59"/>
      <c r="G2" s="59"/>
      <c r="H2" s="59"/>
      <c r="J2" s="49" t="s">
        <v>86</v>
      </c>
    </row>
    <row r="3" spans="1:10" x14ac:dyDescent="0.3">
      <c r="A3" s="59"/>
      <c r="B3" s="59"/>
      <c r="C3" s="59"/>
      <c r="D3" s="59"/>
      <c r="E3" s="59"/>
      <c r="F3" s="59"/>
      <c r="G3" s="59"/>
      <c r="H3" s="59"/>
      <c r="J3" s="47" t="s">
        <v>88</v>
      </c>
    </row>
    <row r="4" spans="1:10" x14ac:dyDescent="0.3">
      <c r="A4" s="60" t="s">
        <v>17</v>
      </c>
      <c r="B4" s="60"/>
      <c r="C4" s="60"/>
      <c r="D4" s="60"/>
      <c r="E4" s="60"/>
      <c r="J4" t="s">
        <v>106</v>
      </c>
    </row>
    <row r="5" spans="1:10" x14ac:dyDescent="0.3">
      <c r="A5" s="33" t="s">
        <v>28</v>
      </c>
      <c r="J5" t="s">
        <v>89</v>
      </c>
    </row>
    <row r="6" spans="1:10" x14ac:dyDescent="0.3">
      <c r="A6" s="12" t="s">
        <v>12</v>
      </c>
      <c r="B6" s="61"/>
      <c r="C6" s="62"/>
      <c r="J6" t="s">
        <v>90</v>
      </c>
    </row>
    <row r="7" spans="1:10" x14ac:dyDescent="0.3">
      <c r="A7" s="12" t="s">
        <v>13</v>
      </c>
      <c r="B7" s="63"/>
      <c r="C7" s="64"/>
      <c r="D7" s="64"/>
      <c r="E7" s="65"/>
      <c r="J7" t="s">
        <v>91</v>
      </c>
    </row>
    <row r="8" spans="1:10" x14ac:dyDescent="0.3">
      <c r="A8" s="12" t="s">
        <v>14</v>
      </c>
      <c r="B8" s="66"/>
      <c r="C8" s="67"/>
      <c r="J8" t="s">
        <v>107</v>
      </c>
    </row>
    <row r="9" spans="1:10" x14ac:dyDescent="0.3">
      <c r="A9" s="12" t="s">
        <v>15</v>
      </c>
      <c r="B9" s="68" t="s">
        <v>31</v>
      </c>
      <c r="C9" s="69"/>
      <c r="D9" s="69"/>
      <c r="E9" s="70"/>
      <c r="J9" t="s">
        <v>92</v>
      </c>
    </row>
    <row r="10" spans="1:10" x14ac:dyDescent="0.3">
      <c r="A10" s="13"/>
      <c r="B10" s="13"/>
      <c r="C10" s="13"/>
      <c r="J10" t="s">
        <v>93</v>
      </c>
    </row>
    <row r="11" spans="1:10" x14ac:dyDescent="0.3">
      <c r="J11" t="s">
        <v>94</v>
      </c>
    </row>
    <row r="12" spans="1:10" x14ac:dyDescent="0.3">
      <c r="J12" t="s">
        <v>95</v>
      </c>
    </row>
    <row r="13" spans="1:10" x14ac:dyDescent="0.3">
      <c r="A13" s="60" t="s">
        <v>33</v>
      </c>
      <c r="B13" s="60"/>
      <c r="C13" s="60"/>
      <c r="D13" s="60"/>
      <c r="E13" s="60"/>
      <c r="J13" t="s">
        <v>108</v>
      </c>
    </row>
    <row r="14" spans="1:10" x14ac:dyDescent="0.3">
      <c r="A14" t="s">
        <v>5</v>
      </c>
      <c r="E14" s="18">
        <v>0</v>
      </c>
      <c r="J14" t="s">
        <v>96</v>
      </c>
    </row>
    <row r="15" spans="1:10" x14ac:dyDescent="0.3">
      <c r="A15" t="s">
        <v>7</v>
      </c>
      <c r="E15" s="18">
        <v>0</v>
      </c>
      <c r="J15" t="s">
        <v>109</v>
      </c>
    </row>
    <row r="16" spans="1:10" x14ac:dyDescent="0.3">
      <c r="A16" s="32" t="s">
        <v>32</v>
      </c>
      <c r="E16" s="10">
        <f>SUM(E14:E15)</f>
        <v>0</v>
      </c>
      <c r="J16" t="s">
        <v>97</v>
      </c>
    </row>
    <row r="17" spans="1:10" x14ac:dyDescent="0.3">
      <c r="J17" t="s">
        <v>98</v>
      </c>
    </row>
    <row r="18" spans="1:10" x14ac:dyDescent="0.3">
      <c r="A18" s="60" t="s">
        <v>34</v>
      </c>
      <c r="B18" s="60"/>
      <c r="C18" s="60"/>
      <c r="D18" s="60"/>
      <c r="E18" s="60"/>
      <c r="J18" t="s">
        <v>99</v>
      </c>
    </row>
    <row r="19" spans="1:10" x14ac:dyDescent="0.3">
      <c r="J19" t="s">
        <v>100</v>
      </c>
    </row>
    <row r="20" spans="1:10" x14ac:dyDescent="0.3">
      <c r="A20" s="21" t="s">
        <v>35</v>
      </c>
      <c r="E20" s="22">
        <f>IF($E$16&lt;5000001, 6000, 0)</f>
        <v>6000</v>
      </c>
      <c r="J20" t="s">
        <v>110</v>
      </c>
    </row>
    <row r="21" spans="1:10" x14ac:dyDescent="0.3">
      <c r="A21" s="21" t="s">
        <v>46</v>
      </c>
      <c r="E21" s="22">
        <f>IF(AND($E$16&gt;5000000, $E$16&lt;100000001),(6000+(($E$16-5000000)*G21)),0)</f>
        <v>0</v>
      </c>
      <c r="G21" s="23">
        <v>6.9999999999999994E-5</v>
      </c>
      <c r="I21" s="26"/>
      <c r="J21" t="s">
        <v>101</v>
      </c>
    </row>
    <row r="22" spans="1:10" x14ac:dyDescent="0.3">
      <c r="A22" s="21" t="s">
        <v>47</v>
      </c>
      <c r="E22" s="22">
        <f>IF(AND($E$16&gt;100000000, $E$16&lt;300000001),(11450+(($E$16-100000000)*G22)),0)</f>
        <v>0</v>
      </c>
      <c r="G22" s="23">
        <v>5.0000000000000002E-5</v>
      </c>
      <c r="I22" s="26"/>
      <c r="J22" t="s">
        <v>102</v>
      </c>
    </row>
    <row r="23" spans="1:10" x14ac:dyDescent="0.3">
      <c r="A23" s="21" t="s">
        <v>48</v>
      </c>
      <c r="E23" s="22">
        <f>IF(AND($E$16&gt;300000000, $E$16&lt;800000001),(21450+(($E$16-300000000)*G23)),0)</f>
        <v>0</v>
      </c>
      <c r="G23" s="23">
        <v>4.0000000000000003E-5</v>
      </c>
      <c r="I23" s="26"/>
      <c r="J23" t="s">
        <v>111</v>
      </c>
    </row>
    <row r="24" spans="1:10" x14ac:dyDescent="0.3">
      <c r="A24" s="21" t="s">
        <v>45</v>
      </c>
      <c r="J24" t="s">
        <v>103</v>
      </c>
    </row>
    <row r="25" spans="1:10" x14ac:dyDescent="0.3">
      <c r="A25" s="21"/>
      <c r="E25" s="24"/>
      <c r="G25" s="23"/>
      <c r="J25" t="s">
        <v>104</v>
      </c>
    </row>
    <row r="26" spans="1:10" x14ac:dyDescent="0.3">
      <c r="A26" s="21"/>
      <c r="E26" s="24"/>
      <c r="G26" s="23"/>
      <c r="J26" t="s">
        <v>112</v>
      </c>
    </row>
    <row r="27" spans="1:10" x14ac:dyDescent="0.3">
      <c r="A27" s="60" t="s">
        <v>36</v>
      </c>
      <c r="B27" s="60"/>
      <c r="C27" s="60"/>
      <c r="D27" s="60"/>
      <c r="E27" s="60"/>
      <c r="F27" s="60"/>
      <c r="G27" s="60"/>
      <c r="H27" s="60"/>
      <c r="J27" t="s">
        <v>105</v>
      </c>
    </row>
    <row r="28" spans="1:10" s="38" customFormat="1" ht="28.8" x14ac:dyDescent="0.3">
      <c r="A28" s="28"/>
      <c r="E28" s="39" t="s">
        <v>67</v>
      </c>
      <c r="F28" s="38" t="s">
        <v>43</v>
      </c>
      <c r="G28" s="40" t="s">
        <v>68</v>
      </c>
      <c r="H28" s="38" t="s">
        <v>50</v>
      </c>
      <c r="J28" s="47" t="s">
        <v>69</v>
      </c>
    </row>
    <row r="29" spans="1:10" s="27" customFormat="1" x14ac:dyDescent="0.3">
      <c r="A29" s="29"/>
      <c r="E29" s="30"/>
      <c r="F29" s="31">
        <v>0.5</v>
      </c>
      <c r="G29" s="31">
        <v>0.75</v>
      </c>
      <c r="H29" s="41">
        <v>0.5</v>
      </c>
      <c r="J29" t="s">
        <v>84</v>
      </c>
    </row>
    <row r="30" spans="1:10" x14ac:dyDescent="0.3">
      <c r="A30" s="21" t="s">
        <v>39</v>
      </c>
      <c r="E30" s="24">
        <f>SUM(E20:E24)</f>
        <v>6000</v>
      </c>
      <c r="F30" s="24">
        <f>$E30*F$29</f>
        <v>3000</v>
      </c>
      <c r="G30" s="24">
        <f>$E30*G$29</f>
        <v>4500</v>
      </c>
      <c r="H30" s="24">
        <f>$E30*H$29</f>
        <v>3000</v>
      </c>
      <c r="J30" t="s">
        <v>70</v>
      </c>
    </row>
    <row r="31" spans="1:10" x14ac:dyDescent="0.3">
      <c r="A31" s="21" t="s">
        <v>39</v>
      </c>
      <c r="E31" s="24">
        <f>SUM(E20:E24)</f>
        <v>6000</v>
      </c>
      <c r="F31" s="24">
        <f t="shared" ref="F31:H32" si="0">$E31*F$29</f>
        <v>3000</v>
      </c>
      <c r="G31" s="24">
        <f t="shared" si="0"/>
        <v>4500</v>
      </c>
      <c r="H31" s="24">
        <f t="shared" si="0"/>
        <v>3000</v>
      </c>
      <c r="J31" t="s">
        <v>71</v>
      </c>
    </row>
    <row r="32" spans="1:10" x14ac:dyDescent="0.3">
      <c r="A32" s="21" t="s">
        <v>37</v>
      </c>
      <c r="E32" s="24">
        <f xml:space="preserve"> SUM(E20:E24)*1.5</f>
        <v>9000</v>
      </c>
      <c r="F32" s="24">
        <f t="shared" si="0"/>
        <v>4500</v>
      </c>
      <c r="G32" s="24">
        <f t="shared" si="0"/>
        <v>6750</v>
      </c>
      <c r="H32" s="24">
        <f t="shared" si="0"/>
        <v>4500</v>
      </c>
      <c r="J32" t="s">
        <v>72</v>
      </c>
    </row>
    <row r="33" spans="1:10" x14ac:dyDescent="0.3">
      <c r="A33" s="25" t="s">
        <v>38</v>
      </c>
      <c r="E33" s="24">
        <f>SUM(E30:E32)</f>
        <v>21000</v>
      </c>
      <c r="F33" s="24">
        <f t="shared" ref="F33:H33" si="1">SUM(F30:F32)</f>
        <v>10500</v>
      </c>
      <c r="G33" s="24">
        <f t="shared" si="1"/>
        <v>15750</v>
      </c>
      <c r="H33" s="24">
        <f t="shared" si="1"/>
        <v>10500</v>
      </c>
      <c r="J33" t="s">
        <v>73</v>
      </c>
    </row>
    <row r="34" spans="1:10" x14ac:dyDescent="0.3">
      <c r="A34" s="21" t="s">
        <v>40</v>
      </c>
      <c r="E34" s="24"/>
      <c r="G34" s="23"/>
      <c r="J34" t="s">
        <v>74</v>
      </c>
    </row>
    <row r="35" spans="1:10" x14ac:dyDescent="0.3">
      <c r="A35" s="21" t="s">
        <v>44</v>
      </c>
      <c r="E35" s="24"/>
      <c r="G35" s="23"/>
      <c r="J35" t="s">
        <v>75</v>
      </c>
    </row>
    <row r="36" spans="1:10" x14ac:dyDescent="0.3">
      <c r="A36" s="21" t="s">
        <v>41</v>
      </c>
      <c r="E36" s="24"/>
      <c r="G36" s="23"/>
      <c r="J36" t="s">
        <v>76</v>
      </c>
    </row>
    <row r="37" spans="1:10" x14ac:dyDescent="0.3">
      <c r="A37" s="21" t="s">
        <v>42</v>
      </c>
      <c r="E37" s="24"/>
      <c r="G37" s="23"/>
      <c r="J37" t="s">
        <v>77</v>
      </c>
    </row>
    <row r="38" spans="1:10" x14ac:dyDescent="0.3">
      <c r="A38" s="21"/>
      <c r="E38" s="24"/>
      <c r="G38" s="23"/>
      <c r="J38" t="s">
        <v>78</v>
      </c>
    </row>
    <row r="39" spans="1:10" x14ac:dyDescent="0.3">
      <c r="J39" t="s">
        <v>85</v>
      </c>
    </row>
    <row r="40" spans="1:10" x14ac:dyDescent="0.3">
      <c r="J40" t="s">
        <v>79</v>
      </c>
    </row>
    <row r="41" spans="1:10" x14ac:dyDescent="0.3">
      <c r="J41" t="s">
        <v>80</v>
      </c>
    </row>
    <row r="42" spans="1:10" x14ac:dyDescent="0.3">
      <c r="J42" t="s">
        <v>81</v>
      </c>
    </row>
    <row r="43" spans="1:10" x14ac:dyDescent="0.3">
      <c r="J43" t="s">
        <v>82</v>
      </c>
    </row>
    <row r="44" spans="1:10" x14ac:dyDescent="0.3">
      <c r="J44" t="s">
        <v>83</v>
      </c>
    </row>
    <row r="46" spans="1:10" x14ac:dyDescent="0.3">
      <c r="J46" s="73" t="s">
        <v>117</v>
      </c>
    </row>
    <row r="47" spans="1:10" x14ac:dyDescent="0.3">
      <c r="J47" s="47" t="s">
        <v>118</v>
      </c>
    </row>
    <row r="48" spans="1:10" x14ac:dyDescent="0.3">
      <c r="J48" s="72" t="s">
        <v>119</v>
      </c>
    </row>
    <row r="49" spans="10:10" x14ac:dyDescent="0.3">
      <c r="J49" t="s">
        <v>120</v>
      </c>
    </row>
    <row r="50" spans="10:10" x14ac:dyDescent="0.3">
      <c r="J50" t="s">
        <v>121</v>
      </c>
    </row>
    <row r="51" spans="10:10" x14ac:dyDescent="0.3">
      <c r="J51" t="s">
        <v>122</v>
      </c>
    </row>
    <row r="52" spans="10:10" x14ac:dyDescent="0.3">
      <c r="J52" t="s">
        <v>123</v>
      </c>
    </row>
    <row r="53" spans="10:10" x14ac:dyDescent="0.3">
      <c r="J53" s="72" t="s">
        <v>124</v>
      </c>
    </row>
    <row r="54" spans="10:10" x14ac:dyDescent="0.3">
      <c r="J54" t="s">
        <v>125</v>
      </c>
    </row>
    <row r="55" spans="10:10" x14ac:dyDescent="0.3">
      <c r="J55" t="s">
        <v>126</v>
      </c>
    </row>
    <row r="56" spans="10:10" x14ac:dyDescent="0.3">
      <c r="J56" t="s">
        <v>127</v>
      </c>
    </row>
    <row r="57" spans="10:10" x14ac:dyDescent="0.3">
      <c r="J57" s="72" t="s">
        <v>128</v>
      </c>
    </row>
    <row r="58" spans="10:10" x14ac:dyDescent="0.3">
      <c r="J58" t="s">
        <v>129</v>
      </c>
    </row>
    <row r="59" spans="10:10" x14ac:dyDescent="0.3">
      <c r="J59" t="s">
        <v>130</v>
      </c>
    </row>
    <row r="60" spans="10:10" x14ac:dyDescent="0.3">
      <c r="J60" t="s">
        <v>131</v>
      </c>
    </row>
    <row r="61" spans="10:10" x14ac:dyDescent="0.3">
      <c r="J61" t="s">
        <v>132</v>
      </c>
    </row>
    <row r="62" spans="10:10" x14ac:dyDescent="0.3">
      <c r="J62" t="s">
        <v>133</v>
      </c>
    </row>
    <row r="63" spans="10:10" x14ac:dyDescent="0.3">
      <c r="J63" t="s">
        <v>134</v>
      </c>
    </row>
    <row r="64" spans="10:10" x14ac:dyDescent="0.3">
      <c r="J64" t="s">
        <v>135</v>
      </c>
    </row>
    <row r="65" spans="10:10" x14ac:dyDescent="0.3">
      <c r="J65" t="s">
        <v>136</v>
      </c>
    </row>
    <row r="66" spans="10:10" x14ac:dyDescent="0.3">
      <c r="J66" t="s">
        <v>137</v>
      </c>
    </row>
    <row r="67" spans="10:10" x14ac:dyDescent="0.3">
      <c r="J67" t="s">
        <v>138</v>
      </c>
    </row>
    <row r="68" spans="10:10" x14ac:dyDescent="0.3">
      <c r="J68" t="s">
        <v>139</v>
      </c>
    </row>
    <row r="69" spans="10:10" x14ac:dyDescent="0.3">
      <c r="J69" t="s">
        <v>141</v>
      </c>
    </row>
    <row r="70" spans="10:10" x14ac:dyDescent="0.3">
      <c r="J70" t="s">
        <v>140</v>
      </c>
    </row>
    <row r="71" spans="10:10" x14ac:dyDescent="0.3">
      <c r="J71" t="s">
        <v>142</v>
      </c>
    </row>
    <row r="72" spans="10:10" x14ac:dyDescent="0.3">
      <c r="J72" t="s">
        <v>143</v>
      </c>
    </row>
    <row r="73" spans="10:10" x14ac:dyDescent="0.3">
      <c r="J73" t="s">
        <v>144</v>
      </c>
    </row>
    <row r="74" spans="10:10" x14ac:dyDescent="0.3">
      <c r="J74" t="s">
        <v>145</v>
      </c>
    </row>
    <row r="75" spans="10:10" x14ac:dyDescent="0.3">
      <c r="J75" t="s">
        <v>146</v>
      </c>
    </row>
    <row r="76" spans="10:10" x14ac:dyDescent="0.3">
      <c r="J76" t="s">
        <v>147</v>
      </c>
    </row>
    <row r="77" spans="10:10" x14ac:dyDescent="0.3">
      <c r="J77" t="s">
        <v>148</v>
      </c>
    </row>
    <row r="78" spans="10:10" x14ac:dyDescent="0.3">
      <c r="J78" t="s">
        <v>149</v>
      </c>
    </row>
    <row r="79" spans="10:10" x14ac:dyDescent="0.3">
      <c r="J79" t="s">
        <v>150</v>
      </c>
    </row>
  </sheetData>
  <mergeCells count="9">
    <mergeCell ref="A1:H3"/>
    <mergeCell ref="A27:H27"/>
    <mergeCell ref="A18:E18"/>
    <mergeCell ref="A4:E4"/>
    <mergeCell ref="B6:C6"/>
    <mergeCell ref="B7:E7"/>
    <mergeCell ref="B8:C8"/>
    <mergeCell ref="B9:E9"/>
    <mergeCell ref="A13:E13"/>
  </mergeCells>
  <printOptions gridLines="1"/>
  <pageMargins left="0.7" right="0.7" top="0.75" bottom="0.75" header="0.3" footer="0.3"/>
  <pageSetup paperSize="9" orientation="portrait" r:id="rId1"/>
  <picture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2"/>
  <dimension ref="A1:H54"/>
  <sheetViews>
    <sheetView showGridLines="0" workbookViewId="0">
      <selection activeCell="C38" sqref="C38"/>
    </sheetView>
  </sheetViews>
  <sheetFormatPr defaultColWidth="8.77734375" defaultRowHeight="14.4" x14ac:dyDescent="0.3"/>
  <cols>
    <col min="1" max="1" width="54.77734375" customWidth="1"/>
    <col min="2" max="2" width="29.21875" customWidth="1"/>
    <col min="6" max="6" width="20.77734375" customWidth="1"/>
    <col min="8" max="8" width="31" customWidth="1"/>
  </cols>
  <sheetData>
    <row r="1" spans="1:8" x14ac:dyDescent="0.3">
      <c r="A1" s="71" t="s">
        <v>66</v>
      </c>
      <c r="B1" s="71"/>
      <c r="C1" s="71"/>
      <c r="D1" s="71"/>
      <c r="E1" s="71"/>
      <c r="F1" s="71"/>
    </row>
    <row r="2" spans="1:8" x14ac:dyDescent="0.3">
      <c r="A2" s="71"/>
      <c r="B2" s="71"/>
      <c r="C2" s="71"/>
      <c r="D2" s="71"/>
      <c r="E2" s="71"/>
      <c r="F2" s="71"/>
    </row>
    <row r="3" spans="1:8" ht="15" customHeight="1" x14ac:dyDescent="0.3">
      <c r="A3" s="60" t="s">
        <v>17</v>
      </c>
      <c r="B3" s="60"/>
      <c r="C3" s="60"/>
      <c r="D3" s="60"/>
      <c r="E3" s="60"/>
      <c r="F3" s="60"/>
    </row>
    <row r="4" spans="1:8" x14ac:dyDescent="0.3">
      <c r="A4" s="33" t="s">
        <v>28</v>
      </c>
    </row>
    <row r="5" spans="1:8" x14ac:dyDescent="0.3">
      <c r="A5" s="12" t="s">
        <v>12</v>
      </c>
      <c r="B5" s="61"/>
      <c r="C5" s="62"/>
    </row>
    <row r="6" spans="1:8" x14ac:dyDescent="0.3">
      <c r="A6" s="12" t="s">
        <v>13</v>
      </c>
      <c r="B6" s="63"/>
      <c r="C6" s="64"/>
      <c r="D6" s="64"/>
      <c r="E6" s="64"/>
      <c r="F6" s="65"/>
    </row>
    <row r="7" spans="1:8" x14ac:dyDescent="0.3">
      <c r="A7" s="12" t="s">
        <v>14</v>
      </c>
      <c r="B7" s="66"/>
      <c r="C7" s="67"/>
      <c r="H7" s="27"/>
    </row>
    <row r="8" spans="1:8" x14ac:dyDescent="0.3">
      <c r="A8" s="12" t="s">
        <v>15</v>
      </c>
      <c r="B8" s="68" t="s">
        <v>16</v>
      </c>
      <c r="C8" s="69"/>
      <c r="D8" s="69"/>
      <c r="E8" s="69"/>
      <c r="F8" s="70"/>
    </row>
    <row r="9" spans="1:8" x14ac:dyDescent="0.3">
      <c r="A9" s="13"/>
      <c r="B9" s="13"/>
      <c r="C9" s="13"/>
    </row>
    <row r="12" spans="1:8" x14ac:dyDescent="0.3">
      <c r="A12" s="60" t="s">
        <v>6</v>
      </c>
      <c r="B12" s="60"/>
      <c r="C12" s="60"/>
      <c r="D12" s="60"/>
      <c r="E12" s="60"/>
      <c r="F12" s="60"/>
    </row>
    <row r="13" spans="1:8" x14ac:dyDescent="0.3">
      <c r="A13" t="s">
        <v>5</v>
      </c>
      <c r="F13" s="18"/>
    </row>
    <row r="14" spans="1:8" x14ac:dyDescent="0.3">
      <c r="A14" t="s">
        <v>7</v>
      </c>
      <c r="F14" s="18"/>
    </row>
    <row r="15" spans="1:8" x14ac:dyDescent="0.3">
      <c r="A15" t="s">
        <v>8</v>
      </c>
      <c r="F15" s="10">
        <f>IF(AND(F13&lt;&gt;0,F14&lt;&gt;0),(F13+F14)/2,0)</f>
        <v>0</v>
      </c>
    </row>
    <row r="16" spans="1:8" x14ac:dyDescent="0.3">
      <c r="A16" t="s">
        <v>9</v>
      </c>
      <c r="F16" s="11">
        <f>IF(F15&lt;&gt;0,HLOOKUP(F15,'Dati orari'!E4:M7,4,TRUE),0)</f>
        <v>0</v>
      </c>
    </row>
    <row r="18" spans="1:8" x14ac:dyDescent="0.3">
      <c r="A18" s="60" t="s">
        <v>11</v>
      </c>
      <c r="B18" s="60"/>
      <c r="C18" s="60"/>
      <c r="D18" s="60"/>
      <c r="E18" s="60"/>
      <c r="F18" s="60"/>
    </row>
    <row r="20" spans="1:8" x14ac:dyDescent="0.3">
      <c r="A20" t="s">
        <v>65</v>
      </c>
      <c r="F20" s="7">
        <f>IF('Dati orari'!E16=3,-0.25,IF('Dati orari'!E16=4,-0.5,IF('Dati orari'!E16=5,-0.5,IF('Dati orari'!E16=6,-0.15,0))))</f>
        <v>0</v>
      </c>
    </row>
    <row r="22" spans="1:8" x14ac:dyDescent="0.3">
      <c r="A22" t="s">
        <v>4</v>
      </c>
      <c r="F22" s="7">
        <f>IF('Dati orari'!E31=2,0,IF('Dati orari'!E31=3,0.2,IF('Dati orari'!E31=4,0.4,0)))</f>
        <v>0</v>
      </c>
    </row>
    <row r="24" spans="1:8" x14ac:dyDescent="0.3">
      <c r="A24" t="s">
        <v>56</v>
      </c>
      <c r="F24" s="7">
        <f>IF('Dati orari'!E23=2,0.1,0)</f>
        <v>0</v>
      </c>
    </row>
    <row r="26" spans="1:8" x14ac:dyDescent="0.3">
      <c r="A26" t="s">
        <v>57</v>
      </c>
      <c r="F26" s="7">
        <f>IF('Dati orari'!E26=2,0.1,IF('Dati orari'!E26=3,0.25,IF('Dati orari'!E26=4,0.4,0)))</f>
        <v>0</v>
      </c>
    </row>
    <row r="28" spans="1:8" x14ac:dyDescent="0.3">
      <c r="A28" t="s">
        <v>58</v>
      </c>
      <c r="F28" s="7">
        <f>IF('Dati orari'!E36=2,0.15,IF('Dati orari'!E36=3,0.25,0))</f>
        <v>0</v>
      </c>
    </row>
    <row r="30" spans="1:8" x14ac:dyDescent="0.3">
      <c r="A30" t="s">
        <v>10</v>
      </c>
      <c r="F30" s="43">
        <f>F16*(1+F20)*(1+F22)*(1+F24)*(1+F26)*(1+F28)</f>
        <v>0</v>
      </c>
    </row>
    <row r="32" spans="1:8" x14ac:dyDescent="0.3">
      <c r="A32" s="9"/>
      <c r="B32" s="9"/>
      <c r="C32" s="9"/>
      <c r="D32" s="9"/>
      <c r="E32" s="9"/>
      <c r="F32" s="9"/>
      <c r="G32" s="9"/>
      <c r="H32" s="9"/>
    </row>
    <row r="33" spans="1:8" x14ac:dyDescent="0.3">
      <c r="A33" s="60" t="s">
        <v>18</v>
      </c>
      <c r="B33" s="60"/>
      <c r="C33" s="60"/>
      <c r="D33" s="9"/>
      <c r="E33" s="9"/>
      <c r="F33" s="9"/>
      <c r="G33" s="9"/>
      <c r="H33" s="9"/>
    </row>
    <row r="34" spans="1:8" x14ac:dyDescent="0.3">
      <c r="D34" s="9"/>
      <c r="E34" s="9"/>
      <c r="F34" s="9"/>
      <c r="G34" s="9"/>
      <c r="H34" s="9"/>
    </row>
    <row r="35" spans="1:8" x14ac:dyDescent="0.3">
      <c r="A35" s="14" t="s">
        <v>23</v>
      </c>
      <c r="B35" s="15"/>
      <c r="C35" s="19"/>
      <c r="D35" s="9"/>
      <c r="E35" s="9"/>
      <c r="F35" s="9"/>
      <c r="G35" s="9"/>
      <c r="H35" s="9"/>
    </row>
    <row r="36" spans="1:8" x14ac:dyDescent="0.3">
      <c r="A36" s="14" t="s">
        <v>24</v>
      </c>
      <c r="B36" s="15"/>
      <c r="C36" s="19"/>
      <c r="D36" s="9"/>
      <c r="E36" s="9"/>
      <c r="F36" s="9"/>
      <c r="G36" s="9"/>
      <c r="H36" s="9"/>
    </row>
    <row r="37" spans="1:8" x14ac:dyDescent="0.3">
      <c r="A37" s="14" t="s">
        <v>25</v>
      </c>
      <c r="B37" s="15"/>
      <c r="C37" s="19"/>
      <c r="D37" s="9"/>
      <c r="E37" s="9"/>
      <c r="F37" s="9"/>
      <c r="G37" s="9"/>
      <c r="H37" s="9"/>
    </row>
    <row r="38" spans="1:8" x14ac:dyDescent="0.3">
      <c r="A38" s="14" t="s">
        <v>19</v>
      </c>
      <c r="B38" s="15"/>
      <c r="C38" s="20"/>
      <c r="D38" s="9"/>
      <c r="E38" s="9"/>
      <c r="F38" s="17"/>
      <c r="G38" s="9"/>
      <c r="H38" s="9"/>
    </row>
    <row r="39" spans="1:8" x14ac:dyDescent="0.3">
      <c r="A39" s="14" t="s">
        <v>20</v>
      </c>
      <c r="B39" s="15"/>
      <c r="C39" s="20"/>
      <c r="D39" s="9"/>
      <c r="E39" s="9"/>
      <c r="F39" s="17"/>
      <c r="G39" s="9"/>
      <c r="H39" s="9"/>
    </row>
    <row r="40" spans="1:8" x14ac:dyDescent="0.3">
      <c r="A40" s="14" t="s">
        <v>21</v>
      </c>
      <c r="B40" s="15"/>
      <c r="C40" s="20"/>
      <c r="D40" s="9"/>
      <c r="E40" s="9"/>
      <c r="F40" s="17"/>
      <c r="G40" s="9"/>
      <c r="H40" s="9"/>
    </row>
    <row r="41" spans="1:8" x14ac:dyDescent="0.3">
      <c r="A41" s="9" t="s">
        <v>22</v>
      </c>
      <c r="B41" s="9"/>
      <c r="C41" s="9" t="str">
        <f>IF(C38+C39+C40=1,"ok","Ricontrollare %")</f>
        <v>Ricontrollare %</v>
      </c>
      <c r="D41" s="9"/>
      <c r="E41" s="9"/>
      <c r="F41" s="17"/>
      <c r="G41" s="9"/>
      <c r="H41" s="9"/>
    </row>
    <row r="42" spans="1:8" x14ac:dyDescent="0.3">
      <c r="A42" s="9"/>
      <c r="B42" s="9"/>
      <c r="C42" s="9"/>
      <c r="D42" s="9"/>
      <c r="E42" s="9"/>
      <c r="F42" s="9"/>
      <c r="G42" s="9"/>
      <c r="H42" s="9"/>
    </row>
    <row r="43" spans="1:8" x14ac:dyDescent="0.3">
      <c r="A43" t="s">
        <v>26</v>
      </c>
      <c r="F43" s="16">
        <f>(C35*C38*$F$30)+(C36*C39*$F$30)+(C37*C40*$F$30)</f>
        <v>0</v>
      </c>
      <c r="G43" s="9"/>
      <c r="H43" s="9"/>
    </row>
    <row r="44" spans="1:8" x14ac:dyDescent="0.3">
      <c r="A44" s="9"/>
      <c r="B44" s="9"/>
      <c r="C44" s="9"/>
      <c r="D44" s="9"/>
      <c r="E44" s="9"/>
      <c r="F44" s="9"/>
      <c r="G44" s="9"/>
      <c r="H44" s="9"/>
    </row>
    <row r="45" spans="1:8" x14ac:dyDescent="0.3">
      <c r="A45" s="9"/>
      <c r="B45" s="9"/>
      <c r="C45" s="9"/>
      <c r="D45" s="9"/>
      <c r="E45" s="9"/>
      <c r="F45" s="9"/>
      <c r="G45" s="9"/>
      <c r="H45" s="9"/>
    </row>
    <row r="46" spans="1:8" x14ac:dyDescent="0.3">
      <c r="A46" s="9"/>
      <c r="B46" s="9"/>
      <c r="C46" s="9"/>
      <c r="D46" s="9"/>
      <c r="E46" s="9"/>
      <c r="F46" s="9"/>
      <c r="G46" s="9"/>
      <c r="H46" s="9"/>
    </row>
    <row r="47" spans="1:8" x14ac:dyDescent="0.3">
      <c r="A47" s="9"/>
      <c r="B47" s="9"/>
      <c r="C47" s="9"/>
      <c r="D47" s="9"/>
      <c r="E47" s="9"/>
      <c r="F47" s="9"/>
      <c r="G47" s="9"/>
      <c r="H47" s="9"/>
    </row>
    <row r="48" spans="1:8" x14ac:dyDescent="0.3">
      <c r="A48" s="9"/>
      <c r="B48" s="9"/>
      <c r="C48" s="9"/>
      <c r="D48" s="9"/>
      <c r="E48" s="9"/>
      <c r="F48" s="9"/>
      <c r="G48" s="9"/>
      <c r="H48" s="9"/>
    </row>
    <row r="49" spans="1:8" x14ac:dyDescent="0.3">
      <c r="A49" s="9"/>
      <c r="B49" s="9"/>
      <c r="C49" s="9"/>
      <c r="D49" s="9"/>
      <c r="E49" s="9"/>
      <c r="F49" s="9"/>
      <c r="G49" s="9"/>
      <c r="H49" s="9"/>
    </row>
    <row r="50" spans="1:8" x14ac:dyDescent="0.3">
      <c r="A50" s="9"/>
      <c r="B50" s="9"/>
      <c r="C50" s="9"/>
      <c r="D50" s="9"/>
      <c r="E50" s="9"/>
      <c r="F50" s="9"/>
      <c r="G50" s="9"/>
      <c r="H50" s="9"/>
    </row>
    <row r="51" spans="1:8" x14ac:dyDescent="0.3">
      <c r="A51" s="9"/>
      <c r="B51" s="9"/>
      <c r="C51" s="9"/>
      <c r="D51" s="9"/>
      <c r="E51" s="9"/>
      <c r="F51" s="9"/>
      <c r="G51" s="9"/>
      <c r="H51" s="9"/>
    </row>
    <row r="52" spans="1:8" x14ac:dyDescent="0.3">
      <c r="A52" s="9"/>
      <c r="B52" s="9"/>
      <c r="C52" s="9"/>
      <c r="D52" s="9"/>
      <c r="E52" s="9"/>
      <c r="F52" s="9"/>
      <c r="G52" s="9"/>
      <c r="H52" s="9"/>
    </row>
    <row r="53" spans="1:8" x14ac:dyDescent="0.3">
      <c r="A53" s="9"/>
      <c r="B53" s="9"/>
      <c r="C53" s="9"/>
      <c r="D53" s="9"/>
      <c r="E53" s="9"/>
      <c r="F53" s="9"/>
      <c r="G53" s="9"/>
      <c r="H53" s="9"/>
    </row>
    <row r="54" spans="1:8" x14ac:dyDescent="0.3">
      <c r="A54" s="9"/>
      <c r="B54" s="9"/>
      <c r="C54" s="9"/>
      <c r="D54" s="9"/>
      <c r="E54" s="9"/>
      <c r="F54" s="9"/>
      <c r="G54" s="9"/>
      <c r="H54" s="9"/>
    </row>
  </sheetData>
  <sheetProtection selectLockedCells="1" selectUnlockedCells="1"/>
  <mergeCells count="9">
    <mergeCell ref="A1:F2"/>
    <mergeCell ref="A33:C33"/>
    <mergeCell ref="A3:F3"/>
    <mergeCell ref="A12:F12"/>
    <mergeCell ref="A18:F18"/>
    <mergeCell ref="B5:C5"/>
    <mergeCell ref="B7:C7"/>
    <mergeCell ref="B6:F6"/>
    <mergeCell ref="B8:F8"/>
  </mergeCells>
  <pageMargins left="0.7" right="0.7" top="0.75" bottom="0.75" header="0.3" footer="0.3"/>
  <pageSetup paperSize="9" orientation="portrait" r:id="rId1"/>
  <drawing r:id="rId2"/>
  <legacyDrawing r:id="rId3"/>
  <picture r:id="rId4"/>
  <mc:AlternateContent xmlns:mc="http://schemas.openxmlformats.org/markup-compatibility/2006">
    <mc:Choice Requires="x14">
      <controls>
        <mc:AlternateContent xmlns:mc="http://schemas.openxmlformats.org/markup-compatibility/2006">
          <mc:Choice Requires="x14">
            <control shapeId="4097" r:id="rId5" name="Drop Down 15">
              <controlPr defaultSize="0" autoLine="0" autoPict="0">
                <anchor moveWithCells="1" sizeWithCells="1">
                  <from>
                    <xdr:col>1</xdr:col>
                    <xdr:colOff>586740</xdr:colOff>
                    <xdr:row>21</xdr:row>
                    <xdr:rowOff>15240</xdr:rowOff>
                  </from>
                  <to>
                    <xdr:col>4</xdr:col>
                    <xdr:colOff>594360</xdr:colOff>
                    <xdr:row>22</xdr:row>
                    <xdr:rowOff>0</xdr:rowOff>
                  </to>
                </anchor>
              </controlPr>
            </control>
          </mc:Choice>
        </mc:AlternateContent>
        <mc:AlternateContent xmlns:mc="http://schemas.openxmlformats.org/markup-compatibility/2006">
          <mc:Choice Requires="x14">
            <control shapeId="4098" r:id="rId6" name="Drop Down 2">
              <controlPr defaultSize="0" autoLine="0" autoPict="0">
                <anchor moveWithCells="1" sizeWithCells="1">
                  <from>
                    <xdr:col>1</xdr:col>
                    <xdr:colOff>594360</xdr:colOff>
                    <xdr:row>19</xdr:row>
                    <xdr:rowOff>15240</xdr:rowOff>
                  </from>
                  <to>
                    <xdr:col>5</xdr:col>
                    <xdr:colOff>22860</xdr:colOff>
                    <xdr:row>19</xdr:row>
                    <xdr:rowOff>190500</xdr:rowOff>
                  </to>
                </anchor>
              </controlPr>
            </control>
          </mc:Choice>
        </mc:AlternateContent>
        <mc:AlternateContent xmlns:mc="http://schemas.openxmlformats.org/markup-compatibility/2006">
          <mc:Choice Requires="x14">
            <control shapeId="4099" r:id="rId7" name="Drop Down 3">
              <controlPr defaultSize="0" autoLine="0" autoPict="0">
                <anchor moveWithCells="1" sizeWithCells="1">
                  <from>
                    <xdr:col>1</xdr:col>
                    <xdr:colOff>594360</xdr:colOff>
                    <xdr:row>23</xdr:row>
                    <xdr:rowOff>15240</xdr:rowOff>
                  </from>
                  <to>
                    <xdr:col>5</xdr:col>
                    <xdr:colOff>22860</xdr:colOff>
                    <xdr:row>24</xdr:row>
                    <xdr:rowOff>0</xdr:rowOff>
                  </to>
                </anchor>
              </controlPr>
            </control>
          </mc:Choice>
        </mc:AlternateContent>
        <mc:AlternateContent xmlns:mc="http://schemas.openxmlformats.org/markup-compatibility/2006">
          <mc:Choice Requires="x14">
            <control shapeId="4100" r:id="rId8" name="Drop Down 4">
              <controlPr defaultSize="0" autoLine="0" autoPict="0">
                <anchor moveWithCells="1" sizeWithCells="1">
                  <from>
                    <xdr:col>1</xdr:col>
                    <xdr:colOff>594360</xdr:colOff>
                    <xdr:row>25</xdr:row>
                    <xdr:rowOff>15240</xdr:rowOff>
                  </from>
                  <to>
                    <xdr:col>5</xdr:col>
                    <xdr:colOff>22860</xdr:colOff>
                    <xdr:row>26</xdr:row>
                    <xdr:rowOff>0</xdr:rowOff>
                  </to>
                </anchor>
              </controlPr>
            </control>
          </mc:Choice>
        </mc:AlternateContent>
        <mc:AlternateContent xmlns:mc="http://schemas.openxmlformats.org/markup-compatibility/2006">
          <mc:Choice Requires="x14">
            <control shapeId="4101" r:id="rId9" name="Drop Down 5">
              <controlPr defaultSize="0" autoLine="0" autoPict="0">
                <anchor moveWithCells="1" sizeWithCells="1">
                  <from>
                    <xdr:col>1</xdr:col>
                    <xdr:colOff>594360</xdr:colOff>
                    <xdr:row>27</xdr:row>
                    <xdr:rowOff>15240</xdr:rowOff>
                  </from>
                  <to>
                    <xdr:col>5</xdr:col>
                    <xdr:colOff>22860</xdr:colOff>
                    <xdr:row>28</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1"/>
  <dimension ref="B2:M45"/>
  <sheetViews>
    <sheetView showGridLines="0" topLeftCell="B1" zoomScale="90" zoomScaleNormal="90" workbookViewId="0">
      <selection activeCell="C12" sqref="C12"/>
    </sheetView>
  </sheetViews>
  <sheetFormatPr defaultColWidth="8.77734375" defaultRowHeight="14.4" x14ac:dyDescent="0.3"/>
  <cols>
    <col min="3" max="3" width="39.6640625" customWidth="1"/>
    <col min="4" max="13" width="15.6640625" customWidth="1"/>
  </cols>
  <sheetData>
    <row r="2" spans="2:13" ht="15" customHeight="1" x14ac:dyDescent="0.3">
      <c r="B2" s="1"/>
      <c r="C2" s="60" t="s">
        <v>29</v>
      </c>
      <c r="D2" s="60"/>
      <c r="E2" s="60"/>
      <c r="F2" s="60"/>
      <c r="G2" s="60"/>
      <c r="H2" s="60"/>
      <c r="I2" s="60"/>
      <c r="J2" s="60"/>
      <c r="K2" s="60"/>
      <c r="L2" s="60"/>
      <c r="M2" s="60"/>
    </row>
    <row r="3" spans="2:13" ht="17.25" customHeight="1" x14ac:dyDescent="0.3">
      <c r="B3" s="1"/>
      <c r="C3" s="2"/>
      <c r="D3" s="2"/>
      <c r="E3" s="3"/>
      <c r="F3" s="3"/>
      <c r="G3" s="3"/>
      <c r="H3" s="3"/>
      <c r="I3" s="3"/>
      <c r="J3" s="3"/>
      <c r="K3" s="3"/>
      <c r="L3" s="3"/>
      <c r="M3" s="3"/>
    </row>
    <row r="4" spans="2:13" ht="15" customHeight="1" x14ac:dyDescent="0.3">
      <c r="B4" s="1"/>
      <c r="C4" s="6" t="s">
        <v>30</v>
      </c>
      <c r="D4" s="6"/>
      <c r="E4" s="5">
        <v>1</v>
      </c>
      <c r="F4" s="5">
        <v>2000001</v>
      </c>
      <c r="G4" s="5">
        <v>5000001</v>
      </c>
      <c r="H4" s="5">
        <v>7000001</v>
      </c>
      <c r="I4" s="5">
        <v>10000001</v>
      </c>
      <c r="J4" s="5">
        <v>15000001</v>
      </c>
      <c r="K4" s="5">
        <v>20000001</v>
      </c>
      <c r="L4" s="5">
        <v>30000001</v>
      </c>
      <c r="M4" s="5">
        <v>40000001</v>
      </c>
    </row>
    <row r="5" spans="2:13" x14ac:dyDescent="0.3">
      <c r="B5" s="1"/>
      <c r="C5" s="6" t="s">
        <v>0</v>
      </c>
      <c r="D5" s="6"/>
      <c r="E5" s="5">
        <v>2000000</v>
      </c>
      <c r="F5" s="5">
        <v>5000000</v>
      </c>
      <c r="G5" s="5">
        <v>7000000</v>
      </c>
      <c r="H5" s="5">
        <v>10000000</v>
      </c>
      <c r="I5" s="5">
        <v>15000000</v>
      </c>
      <c r="J5" s="5">
        <v>20000000</v>
      </c>
      <c r="K5" s="5">
        <v>30000000</v>
      </c>
      <c r="L5" s="5">
        <v>40000000</v>
      </c>
      <c r="M5" s="5">
        <v>50000000</v>
      </c>
    </row>
    <row r="6" spans="2:13" x14ac:dyDescent="0.3">
      <c r="B6" s="1"/>
      <c r="C6" s="6" t="s">
        <v>27</v>
      </c>
      <c r="D6" s="6"/>
      <c r="E6" s="4">
        <f>80</f>
        <v>80</v>
      </c>
      <c r="F6" s="4">
        <v>130</v>
      </c>
      <c r="G6" s="4">
        <v>160</v>
      </c>
      <c r="H6" s="4">
        <v>180</v>
      </c>
      <c r="I6" s="4">
        <v>220</v>
      </c>
      <c r="J6" s="4">
        <v>250</v>
      </c>
      <c r="K6" s="4">
        <v>310</v>
      </c>
      <c r="L6" s="4">
        <v>360</v>
      </c>
      <c r="M6" s="4">
        <v>400</v>
      </c>
    </row>
    <row r="7" spans="2:13" x14ac:dyDescent="0.3">
      <c r="B7" s="1"/>
      <c r="C7" s="34" t="s">
        <v>49</v>
      </c>
      <c r="D7" s="35">
        <v>0.2</v>
      </c>
      <c r="E7" s="36">
        <f>E6-(E6*$D$7)</f>
        <v>64</v>
      </c>
      <c r="F7" s="36">
        <f t="shared" ref="F7:M7" si="0">F6-(F6*$D$7)</f>
        <v>104</v>
      </c>
      <c r="G7" s="36">
        <f t="shared" si="0"/>
        <v>128</v>
      </c>
      <c r="H7" s="36">
        <f t="shared" si="0"/>
        <v>144</v>
      </c>
      <c r="I7" s="36">
        <f t="shared" si="0"/>
        <v>176</v>
      </c>
      <c r="J7" s="36">
        <f t="shared" si="0"/>
        <v>200</v>
      </c>
      <c r="K7" s="36">
        <f t="shared" si="0"/>
        <v>248</v>
      </c>
      <c r="L7" s="36">
        <f t="shared" si="0"/>
        <v>288</v>
      </c>
      <c r="M7" s="36">
        <f t="shared" si="0"/>
        <v>320</v>
      </c>
    </row>
    <row r="8" spans="2:13" x14ac:dyDescent="0.3">
      <c r="E8" s="37"/>
      <c r="F8" s="37"/>
      <c r="G8" s="37"/>
      <c r="H8" s="37"/>
      <c r="I8" s="37"/>
      <c r="J8" s="37"/>
      <c r="K8" s="37"/>
      <c r="L8" s="37"/>
      <c r="M8" s="37"/>
    </row>
    <row r="9" spans="2:13" x14ac:dyDescent="0.3">
      <c r="E9" s="8">
        <f t="shared" ref="E9:M9" si="1">IF(AND(E8&gt;E4,E8&lt;=E5),1,0)</f>
        <v>0</v>
      </c>
      <c r="F9" s="8">
        <f t="shared" si="1"/>
        <v>0</v>
      </c>
      <c r="G9" s="8">
        <f t="shared" si="1"/>
        <v>0</v>
      </c>
      <c r="H9" s="8">
        <f t="shared" si="1"/>
        <v>0</v>
      </c>
      <c r="I9" s="8">
        <f t="shared" si="1"/>
        <v>0</v>
      </c>
      <c r="J9" s="8">
        <f t="shared" si="1"/>
        <v>0</v>
      </c>
      <c r="K9" s="8">
        <f t="shared" si="1"/>
        <v>0</v>
      </c>
      <c r="L9" s="8">
        <f t="shared" si="1"/>
        <v>0</v>
      </c>
      <c r="M9" s="8">
        <f t="shared" si="1"/>
        <v>0</v>
      </c>
    </row>
    <row r="10" spans="2:13" x14ac:dyDescent="0.3">
      <c r="E10" s="8">
        <f t="shared" ref="E10:M10" si="2">IF(E9=1,D6+(E8-E4)*(E6-D6)/(E5-E4),0)</f>
        <v>0</v>
      </c>
      <c r="F10" s="8">
        <f t="shared" si="2"/>
        <v>0</v>
      </c>
      <c r="G10" s="8">
        <f t="shared" si="2"/>
        <v>0</v>
      </c>
      <c r="H10" s="8">
        <f t="shared" si="2"/>
        <v>0</v>
      </c>
      <c r="I10" s="8">
        <f t="shared" si="2"/>
        <v>0</v>
      </c>
      <c r="J10" s="8">
        <f t="shared" si="2"/>
        <v>0</v>
      </c>
      <c r="K10" s="8">
        <f t="shared" si="2"/>
        <v>0</v>
      </c>
      <c r="L10" s="8">
        <f t="shared" si="2"/>
        <v>0</v>
      </c>
      <c r="M10" s="8">
        <f t="shared" si="2"/>
        <v>0</v>
      </c>
    </row>
    <row r="11" spans="2:13" x14ac:dyDescent="0.3">
      <c r="E11" s="8"/>
      <c r="F11" s="8"/>
      <c r="G11" s="8"/>
      <c r="H11" s="8"/>
      <c r="I11" s="8"/>
      <c r="J11" s="8"/>
      <c r="K11" s="8"/>
      <c r="L11" s="8"/>
      <c r="M11" s="8">
        <f>SUM(E10:M10)</f>
        <v>0</v>
      </c>
    </row>
    <row r="13" spans="2:13" s="45" customFormat="1" x14ac:dyDescent="0.3"/>
    <row r="14" spans="2:13" s="45" customFormat="1" x14ac:dyDescent="0.3">
      <c r="D14" s="46"/>
      <c r="E14" s="46"/>
      <c r="F14" s="46"/>
      <c r="G14" s="46"/>
      <c r="H14" s="46"/>
      <c r="I14" s="46"/>
      <c r="J14" s="46"/>
      <c r="K14" s="46"/>
    </row>
    <row r="15" spans="2:13" s="8" customFormat="1" x14ac:dyDescent="0.3">
      <c r="D15" s="44"/>
      <c r="E15" s="44"/>
      <c r="F15" s="44"/>
      <c r="G15" s="44"/>
      <c r="H15" s="44"/>
      <c r="I15" s="44"/>
      <c r="J15" s="44"/>
      <c r="K15" s="44"/>
    </row>
    <row r="16" spans="2:13" s="8" customFormat="1" x14ac:dyDescent="0.3">
      <c r="D16" s="44"/>
      <c r="E16" s="44">
        <v>1</v>
      </c>
      <c r="F16" s="44"/>
      <c r="G16" s="44"/>
      <c r="H16" s="44"/>
      <c r="I16" s="44"/>
      <c r="J16" s="44"/>
      <c r="K16" s="44"/>
    </row>
    <row r="17" spans="4:11" s="8" customFormat="1" x14ac:dyDescent="0.3">
      <c r="D17" s="44"/>
      <c r="E17" s="44"/>
      <c r="F17" s="44" t="s">
        <v>51</v>
      </c>
      <c r="G17" s="44"/>
      <c r="H17" s="44"/>
      <c r="I17" s="44"/>
      <c r="J17" s="44"/>
      <c r="K17" s="44"/>
    </row>
    <row r="18" spans="4:11" s="8" customFormat="1" x14ac:dyDescent="0.3">
      <c r="D18" s="44"/>
      <c r="E18" s="44"/>
      <c r="F18" s="44" t="s">
        <v>52</v>
      </c>
      <c r="G18" s="44"/>
      <c r="H18" s="44"/>
      <c r="I18" s="44"/>
      <c r="J18" s="44"/>
      <c r="K18" s="44"/>
    </row>
    <row r="19" spans="4:11" s="8" customFormat="1" x14ac:dyDescent="0.3">
      <c r="D19" s="44"/>
      <c r="E19" s="44"/>
      <c r="F19" s="44" t="s">
        <v>53</v>
      </c>
      <c r="G19" s="44"/>
      <c r="H19" s="44"/>
      <c r="I19" s="44"/>
      <c r="J19" s="44"/>
      <c r="K19" s="44"/>
    </row>
    <row r="20" spans="4:11" s="8" customFormat="1" x14ac:dyDescent="0.3">
      <c r="D20" s="44"/>
      <c r="E20" s="44"/>
      <c r="F20" s="44" t="s">
        <v>64</v>
      </c>
      <c r="G20" s="44"/>
      <c r="H20" s="44"/>
      <c r="I20" s="44"/>
      <c r="J20" s="44"/>
      <c r="K20" s="44"/>
    </row>
    <row r="21" spans="4:11" s="8" customFormat="1" x14ac:dyDescent="0.3">
      <c r="D21" s="44"/>
      <c r="E21" s="44"/>
      <c r="F21" s="44" t="s">
        <v>54</v>
      </c>
      <c r="G21" s="44"/>
      <c r="H21" s="44"/>
      <c r="I21" s="44"/>
      <c r="J21" s="44"/>
      <c r="K21" s="44"/>
    </row>
    <row r="22" spans="4:11" s="8" customFormat="1" x14ac:dyDescent="0.3">
      <c r="D22" s="44"/>
      <c r="E22" s="44"/>
      <c r="F22" s="44"/>
      <c r="G22" s="44"/>
      <c r="H22" s="44"/>
      <c r="I22" s="44"/>
      <c r="J22" s="44"/>
      <c r="K22" s="44"/>
    </row>
    <row r="23" spans="4:11" s="8" customFormat="1" x14ac:dyDescent="0.3">
      <c r="D23" s="44"/>
      <c r="E23" s="44">
        <v>1</v>
      </c>
      <c r="F23" s="44"/>
      <c r="G23" s="44"/>
      <c r="H23" s="44"/>
      <c r="I23" s="44"/>
      <c r="J23" s="44"/>
      <c r="K23" s="44"/>
    </row>
    <row r="24" spans="4:11" s="8" customFormat="1" x14ac:dyDescent="0.3">
      <c r="D24" s="44"/>
      <c r="E24" s="44"/>
      <c r="F24" s="44" t="s">
        <v>55</v>
      </c>
      <c r="G24" s="44"/>
      <c r="H24" s="44"/>
      <c r="I24" s="44"/>
      <c r="J24" s="44"/>
      <c r="K24" s="44"/>
    </row>
    <row r="25" spans="4:11" s="8" customFormat="1" x14ac:dyDescent="0.3">
      <c r="D25" s="44"/>
      <c r="E25" s="44"/>
      <c r="F25" s="44"/>
      <c r="G25" s="44"/>
      <c r="H25" s="44"/>
      <c r="I25" s="44"/>
      <c r="J25" s="44"/>
      <c r="K25" s="44"/>
    </row>
    <row r="26" spans="4:11" s="8" customFormat="1" x14ac:dyDescent="0.3">
      <c r="D26" s="44"/>
      <c r="E26" s="44">
        <v>1</v>
      </c>
      <c r="F26" s="44"/>
      <c r="G26" s="44"/>
      <c r="H26" s="44"/>
      <c r="I26" s="44"/>
      <c r="J26" s="44"/>
      <c r="K26" s="44"/>
    </row>
    <row r="27" spans="4:11" s="8" customFormat="1" x14ac:dyDescent="0.3">
      <c r="D27" s="44"/>
      <c r="E27" s="44"/>
      <c r="F27" s="44" t="s">
        <v>59</v>
      </c>
      <c r="G27" s="44"/>
      <c r="H27" s="44"/>
      <c r="I27" s="44"/>
      <c r="J27" s="44"/>
      <c r="K27" s="44"/>
    </row>
    <row r="28" spans="4:11" s="8" customFormat="1" x14ac:dyDescent="0.3">
      <c r="D28" s="44"/>
      <c r="E28" s="44"/>
      <c r="F28" s="44" t="s">
        <v>60</v>
      </c>
      <c r="G28" s="44"/>
      <c r="H28" s="44"/>
      <c r="I28" s="44"/>
      <c r="J28" s="44"/>
      <c r="K28" s="44"/>
    </row>
    <row r="29" spans="4:11" s="8" customFormat="1" x14ac:dyDescent="0.3">
      <c r="D29" s="44"/>
      <c r="E29" s="44"/>
      <c r="F29" s="44" t="s">
        <v>61</v>
      </c>
      <c r="G29" s="44"/>
      <c r="H29" s="44"/>
      <c r="I29" s="44"/>
      <c r="J29" s="44"/>
      <c r="K29" s="44"/>
    </row>
    <row r="30" spans="4:11" s="8" customFormat="1" x14ac:dyDescent="0.3">
      <c r="D30" s="44"/>
      <c r="E30" s="44"/>
      <c r="F30" s="44"/>
      <c r="G30" s="44"/>
      <c r="H30" s="44"/>
      <c r="I30" s="44"/>
      <c r="J30" s="44"/>
      <c r="K30" s="44"/>
    </row>
    <row r="31" spans="4:11" s="8" customFormat="1" x14ac:dyDescent="0.3">
      <c r="D31" s="44"/>
      <c r="E31" s="44">
        <v>1</v>
      </c>
      <c r="F31" s="44"/>
      <c r="G31" s="44"/>
      <c r="H31" s="44"/>
      <c r="I31" s="44"/>
      <c r="J31" s="44"/>
      <c r="K31" s="44"/>
    </row>
    <row r="32" spans="4:11" s="8" customFormat="1" x14ac:dyDescent="0.3">
      <c r="D32" s="44"/>
      <c r="E32" s="44"/>
      <c r="F32" s="44" t="s">
        <v>1</v>
      </c>
      <c r="G32" s="44"/>
      <c r="H32" s="44"/>
      <c r="I32" s="44"/>
      <c r="J32" s="44"/>
      <c r="K32" s="44"/>
    </row>
    <row r="33" spans="4:11" s="8" customFormat="1" x14ac:dyDescent="0.3">
      <c r="D33" s="44"/>
      <c r="E33" s="44"/>
      <c r="F33" s="44" t="s">
        <v>2</v>
      </c>
      <c r="G33" s="44"/>
      <c r="H33" s="44"/>
      <c r="I33" s="44"/>
      <c r="J33" s="44"/>
      <c r="K33" s="44"/>
    </row>
    <row r="34" spans="4:11" s="8" customFormat="1" x14ac:dyDescent="0.3">
      <c r="D34" s="44"/>
      <c r="E34" s="44"/>
      <c r="F34" s="44" t="s">
        <v>3</v>
      </c>
      <c r="G34" s="44"/>
      <c r="H34" s="44"/>
      <c r="I34" s="44"/>
      <c r="J34" s="44"/>
      <c r="K34" s="44"/>
    </row>
    <row r="35" spans="4:11" s="8" customFormat="1" x14ac:dyDescent="0.3">
      <c r="D35" s="44"/>
      <c r="E35" s="44"/>
      <c r="F35" s="44"/>
      <c r="G35" s="44"/>
      <c r="H35" s="44"/>
      <c r="I35" s="44"/>
      <c r="J35" s="44"/>
      <c r="K35" s="44"/>
    </row>
    <row r="36" spans="4:11" s="8" customFormat="1" x14ac:dyDescent="0.3">
      <c r="D36" s="44"/>
      <c r="E36" s="44">
        <v>1</v>
      </c>
      <c r="F36" s="44"/>
      <c r="G36" s="44"/>
      <c r="H36" s="44"/>
      <c r="I36" s="44"/>
      <c r="J36" s="44"/>
      <c r="K36" s="44"/>
    </row>
    <row r="37" spans="4:11" s="8" customFormat="1" x14ac:dyDescent="0.3">
      <c r="D37" s="44"/>
      <c r="E37" s="44"/>
      <c r="F37" s="44" t="s">
        <v>62</v>
      </c>
      <c r="G37" s="44"/>
      <c r="H37" s="44"/>
      <c r="I37" s="44"/>
      <c r="J37" s="44"/>
      <c r="K37" s="44"/>
    </row>
    <row r="38" spans="4:11" s="8" customFormat="1" x14ac:dyDescent="0.3">
      <c r="D38" s="44"/>
      <c r="E38" s="44"/>
      <c r="F38" s="44" t="s">
        <v>63</v>
      </c>
      <c r="G38" s="44"/>
      <c r="H38" s="44"/>
      <c r="I38" s="44"/>
      <c r="J38" s="44"/>
      <c r="K38" s="44"/>
    </row>
    <row r="39" spans="4:11" s="8" customFormat="1" x14ac:dyDescent="0.3"/>
    <row r="40" spans="4:11" s="42" customFormat="1" x14ac:dyDescent="0.3"/>
    <row r="41" spans="4:11" s="42" customFormat="1" x14ac:dyDescent="0.3"/>
    <row r="42" spans="4:11" s="42" customFormat="1" x14ac:dyDescent="0.3"/>
    <row r="43" spans="4:11" s="42" customFormat="1" x14ac:dyDescent="0.3"/>
    <row r="44" spans="4:11" s="42" customFormat="1" x14ac:dyDescent="0.3"/>
    <row r="45" spans="4:11" s="42" customFormat="1" x14ac:dyDescent="0.3"/>
  </sheetData>
  <mergeCells count="1">
    <mergeCell ref="C2:M2"/>
  </mergeCells>
  <phoneticPr fontId="13" type="noConversion"/>
  <pageMargins left="0.7" right="0.7" top="0.75" bottom="0.75" header="0.3" footer="0.3"/>
  <pageSetup paperSize="9"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4</vt:i4>
      </vt:variant>
    </vt:vector>
  </HeadingPairs>
  <TitlesOfParts>
    <vt:vector size="4" baseType="lpstr">
      <vt:lpstr>Presentazione </vt:lpstr>
      <vt:lpstr>Sindaci</vt:lpstr>
      <vt:lpstr>Revisore</vt:lpstr>
      <vt:lpstr>Dati orari</vt:lpstr>
    </vt:vector>
  </TitlesOfParts>
  <Company>Grizli777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LAPTOP</dc:creator>
  <cp:lastModifiedBy>Piero Landi</cp:lastModifiedBy>
  <dcterms:created xsi:type="dcterms:W3CDTF">2015-04-17T08:15:27Z</dcterms:created>
  <dcterms:modified xsi:type="dcterms:W3CDTF">2024-02-27T10:19:04Z</dcterms:modified>
</cp:coreProperties>
</file>